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75" yWindow="4410" windowWidth="19425" windowHeight="6720" firstSheet="2" activeTab="2"/>
  </bookViews>
  <sheets>
    <sheet name="Бакалавр НП 2021 11.02.21" sheetId="1" state="hidden" r:id="rId1"/>
    <sheet name="!Семестровка бак 2021" sheetId="2" state="hidden" r:id="rId2"/>
    <sheet name="Маг НП (1,5 р) " sheetId="3" r:id="rId3"/>
    <sheet name="СеместровкаПРОФ" sheetId="4" r:id="rId4"/>
    <sheet name="ВИБІРКОВІ Дисципліни" sheetId="9" r:id="rId5"/>
    <sheet name="Бакалавр НП 2021 9.02.21" sheetId="5" state="hidden" r:id="rId6"/>
    <sheet name="Бакалавр НП 2021 5.02.21 " sheetId="6" state="hidden" r:id="rId7"/>
    <sheet name="Бакалавр НП 2019" sheetId="7" state="hidden" r:id="rId8"/>
    <sheet name="Семестровка 2019пр" sheetId="8" state="hidden" r:id="rId9"/>
    <sheet name="Лист1" sheetId="10" r:id="rId10"/>
  </sheets>
  <calcPr calcId="145621"/>
  <extLst>
    <ext uri="GoogleSheetsCustomDataVersion1">
      <go:sheetsCustomData xmlns:go="http://customooxmlschemas.google.com/" r:id="rId12" roundtripDataSignature="AMtx7mixtR+fOD5ZGpPPW6XvvX4Pse2tsw=="/>
    </ext>
  </extLst>
</workbook>
</file>

<file path=xl/calcChain.xml><?xml version="1.0" encoding="utf-8"?>
<calcChain xmlns="http://schemas.openxmlformats.org/spreadsheetml/2006/main">
  <c r="Y71" i="3" l="1"/>
  <c r="J22" i="4" l="1"/>
  <c r="G11" i="4"/>
  <c r="G22" i="4"/>
  <c r="W9" i="4" l="1"/>
  <c r="V9" i="4"/>
  <c r="U9" i="4"/>
  <c r="X9" i="4" s="1"/>
  <c r="P9" i="4"/>
  <c r="Q9" i="4" s="1"/>
  <c r="R9" i="4" s="1"/>
  <c r="E9" i="4"/>
  <c r="S9" i="4" s="1"/>
  <c r="T9" i="4" s="1"/>
  <c r="AG54" i="3"/>
  <c r="AE54" i="3"/>
  <c r="AO54" i="3" l="1"/>
  <c r="P10" i="10"/>
  <c r="P14" i="10" s="1"/>
  <c r="AQ60" i="3" l="1"/>
  <c r="AQ61" i="3" s="1"/>
  <c r="AC60" i="3" l="1"/>
  <c r="W69" i="3" l="1"/>
  <c r="U69" i="3"/>
  <c r="N45" i="8" l="1"/>
  <c r="M45" i="8"/>
  <c r="L45" i="8"/>
  <c r="K45" i="8"/>
  <c r="J45" i="8"/>
  <c r="I45" i="8"/>
  <c r="H45" i="8"/>
  <c r="G45" i="8"/>
  <c r="F45" i="8"/>
  <c r="E45" i="8"/>
  <c r="C45" i="8"/>
  <c r="Y44" i="8"/>
  <c r="W44" i="8"/>
  <c r="Q44" i="8"/>
  <c r="P44" i="8"/>
  <c r="O44" i="8"/>
  <c r="R44" i="8" s="1"/>
  <c r="S44" i="8" s="1"/>
  <c r="D44" i="8"/>
  <c r="Y43" i="8"/>
  <c r="W43" i="8"/>
  <c r="S43" i="8"/>
  <c r="R43" i="8"/>
  <c r="Q43" i="8"/>
  <c r="P43" i="8"/>
  <c r="D43" i="8"/>
  <c r="W42" i="8"/>
  <c r="V42" i="8"/>
  <c r="U42" i="8"/>
  <c r="T42" i="8"/>
  <c r="Y42" i="8" s="1"/>
  <c r="Q42" i="8"/>
  <c r="P42" i="8"/>
  <c r="O42" i="8"/>
  <c r="R42" i="8" s="1"/>
  <c r="S42" i="8" s="1"/>
  <c r="D42" i="8"/>
  <c r="W41" i="8"/>
  <c r="V41" i="8"/>
  <c r="U41" i="8"/>
  <c r="T41" i="8"/>
  <c r="Y41" i="8" s="1"/>
  <c r="R41" i="8"/>
  <c r="S41" i="8" s="1"/>
  <c r="Q41" i="8"/>
  <c r="P41" i="8"/>
  <c r="O41" i="8"/>
  <c r="D41" i="8"/>
  <c r="W40" i="8"/>
  <c r="V40" i="8"/>
  <c r="U40" i="8"/>
  <c r="T40" i="8"/>
  <c r="Y40" i="8" s="1"/>
  <c r="Q40" i="8"/>
  <c r="P40" i="8"/>
  <c r="O40" i="8"/>
  <c r="R40" i="8" s="1"/>
  <c r="S40" i="8" s="1"/>
  <c r="D40" i="8"/>
  <c r="W39" i="8"/>
  <c r="V39" i="8"/>
  <c r="V45" i="8" s="1"/>
  <c r="U39" i="8"/>
  <c r="U45" i="8" s="1"/>
  <c r="T39" i="8"/>
  <c r="T45" i="8" s="1"/>
  <c r="R39" i="8"/>
  <c r="R45" i="8" s="1"/>
  <c r="Q39" i="8"/>
  <c r="Q45" i="8" s="1"/>
  <c r="P39" i="8"/>
  <c r="P45" i="8" s="1"/>
  <c r="O39" i="8"/>
  <c r="O45" i="8" s="1"/>
  <c r="D39" i="8"/>
  <c r="D45" i="8" s="1"/>
  <c r="X38" i="8"/>
  <c r="N38" i="8"/>
  <c r="M38" i="8"/>
  <c r="L38" i="8"/>
  <c r="K38" i="8"/>
  <c r="J38" i="8"/>
  <c r="I38" i="8"/>
  <c r="H38" i="8"/>
  <c r="G38" i="8"/>
  <c r="F38" i="8"/>
  <c r="E38" i="8"/>
  <c r="C38" i="8"/>
  <c r="W37" i="8"/>
  <c r="V37" i="8"/>
  <c r="U37" i="8"/>
  <c r="T37" i="8"/>
  <c r="Y37" i="8" s="1"/>
  <c r="Q37" i="8"/>
  <c r="P37" i="8"/>
  <c r="O37" i="8"/>
  <c r="R37" i="8" s="1"/>
  <c r="S37" i="8" s="1"/>
  <c r="D37" i="8"/>
  <c r="W36" i="8"/>
  <c r="V36" i="8"/>
  <c r="U36" i="8"/>
  <c r="T36" i="8"/>
  <c r="Y36" i="8" s="1"/>
  <c r="Q36" i="8"/>
  <c r="P36" i="8"/>
  <c r="O36" i="8"/>
  <c r="R36" i="8" s="1"/>
  <c r="S36" i="8" s="1"/>
  <c r="D36" i="8"/>
  <c r="AC35" i="8"/>
  <c r="W35" i="8"/>
  <c r="V35" i="8"/>
  <c r="U35" i="8"/>
  <c r="T35" i="8"/>
  <c r="Y35" i="8" s="1"/>
  <c r="Q35" i="8"/>
  <c r="P35" i="8"/>
  <c r="O35" i="8"/>
  <c r="R35" i="8" s="1"/>
  <c r="S35" i="8" s="1"/>
  <c r="D35" i="8"/>
  <c r="W34" i="8"/>
  <c r="V34" i="8"/>
  <c r="U34" i="8"/>
  <c r="T34" i="8"/>
  <c r="Y34" i="8" s="1"/>
  <c r="R34" i="8"/>
  <c r="S34" i="8" s="1"/>
  <c r="Q34" i="8"/>
  <c r="P34" i="8"/>
  <c r="O34" i="8"/>
  <c r="D34" i="8"/>
  <c r="W33" i="8"/>
  <c r="V33" i="8"/>
  <c r="V38" i="8" s="1"/>
  <c r="U33" i="8"/>
  <c r="T33" i="8"/>
  <c r="T38" i="8" s="1"/>
  <c r="Q33" i="8"/>
  <c r="P33" i="8"/>
  <c r="O33" i="8"/>
  <c r="O38" i="8" s="1"/>
  <c r="D33" i="8"/>
  <c r="W32" i="8"/>
  <c r="W38" i="8" s="1"/>
  <c r="U32" i="8"/>
  <c r="Y32" i="8" s="1"/>
  <c r="R32" i="8"/>
  <c r="Q32" i="8"/>
  <c r="Q38" i="8" s="1"/>
  <c r="P32" i="8"/>
  <c r="P38" i="8" s="1"/>
  <c r="D32" i="8"/>
  <c r="D38" i="8" s="1"/>
  <c r="X31" i="8"/>
  <c r="N31" i="8"/>
  <c r="M31" i="8"/>
  <c r="L31" i="8"/>
  <c r="K31" i="8"/>
  <c r="J31" i="8"/>
  <c r="I31" i="8"/>
  <c r="H31" i="8"/>
  <c r="G31" i="8"/>
  <c r="F31" i="8"/>
  <c r="E31" i="8"/>
  <c r="C31" i="8"/>
  <c r="W30" i="8"/>
  <c r="V30" i="8"/>
  <c r="U30" i="8"/>
  <c r="T30" i="8"/>
  <c r="Y30" i="8" s="1"/>
  <c r="Q30" i="8"/>
  <c r="P30" i="8"/>
  <c r="O30" i="8"/>
  <c r="R30" i="8" s="1"/>
  <c r="S30" i="8" s="1"/>
  <c r="D30" i="8"/>
  <c r="W29" i="8"/>
  <c r="V29" i="8"/>
  <c r="U29" i="8"/>
  <c r="T29" i="8"/>
  <c r="Y29" i="8" s="1"/>
  <c r="R29" i="8"/>
  <c r="S29" i="8" s="1"/>
  <c r="Q29" i="8"/>
  <c r="P29" i="8"/>
  <c r="O29" i="8"/>
  <c r="D29" i="8"/>
  <c r="AW28" i="8"/>
  <c r="AV28" i="8"/>
  <c r="AU28" i="8"/>
  <c r="AT28" i="8"/>
  <c r="AY28" i="8" s="1"/>
  <c r="AQ28" i="8"/>
  <c r="AP28" i="8"/>
  <c r="AO28" i="8"/>
  <c r="AR28" i="8" s="1"/>
  <c r="AS28" i="8" s="1"/>
  <c r="AD28" i="8"/>
  <c r="W28" i="8"/>
  <c r="V28" i="8"/>
  <c r="U28" i="8"/>
  <c r="T28" i="8"/>
  <c r="Y28" i="8" s="1"/>
  <c r="R28" i="8"/>
  <c r="S28" i="8" s="1"/>
  <c r="Q28" i="8"/>
  <c r="P28" i="8"/>
  <c r="O28" i="8"/>
  <c r="D28" i="8"/>
  <c r="AW27" i="8"/>
  <c r="AV27" i="8"/>
  <c r="AU27" i="8"/>
  <c r="AT27" i="8"/>
  <c r="AY27" i="8" s="1"/>
  <c r="AQ27" i="8"/>
  <c r="AP27" i="8"/>
  <c r="AO27" i="8"/>
  <c r="AR27" i="8" s="1"/>
  <c r="AS27" i="8" s="1"/>
  <c r="AD27" i="8"/>
  <c r="W27" i="8"/>
  <c r="V27" i="8"/>
  <c r="U27" i="8"/>
  <c r="T27" i="8"/>
  <c r="Y27" i="8" s="1"/>
  <c r="R27" i="8"/>
  <c r="S27" i="8" s="1"/>
  <c r="Q27" i="8"/>
  <c r="P27" i="8"/>
  <c r="O27" i="8"/>
  <c r="D27" i="8"/>
  <c r="AW26" i="8"/>
  <c r="AU26" i="8"/>
  <c r="AT26" i="8"/>
  <c r="AY26" i="8" s="1"/>
  <c r="AR26" i="8"/>
  <c r="AS26" i="8" s="1"/>
  <c r="AQ26" i="8"/>
  <c r="AP26" i="8"/>
  <c r="AO26" i="8"/>
  <c r="AD26" i="8"/>
  <c r="W26" i="8"/>
  <c r="V26" i="8"/>
  <c r="V31" i="8" s="1"/>
  <c r="U26" i="8"/>
  <c r="T26" i="8"/>
  <c r="T31" i="8" s="1"/>
  <c r="Q26" i="8"/>
  <c r="P26" i="8"/>
  <c r="O26" i="8"/>
  <c r="D26" i="8"/>
  <c r="AW25" i="8"/>
  <c r="AV25" i="8"/>
  <c r="AU25" i="8"/>
  <c r="AT25" i="8"/>
  <c r="AY25" i="8" s="1"/>
  <c r="AR25" i="8"/>
  <c r="AS25" i="8" s="1"/>
  <c r="AQ25" i="8"/>
  <c r="AP25" i="8"/>
  <c r="AO25" i="8"/>
  <c r="AD25" i="8"/>
  <c r="W25" i="8"/>
  <c r="W31" i="8" s="1"/>
  <c r="U25" i="8"/>
  <c r="U31" i="8" s="1"/>
  <c r="S25" i="8"/>
  <c r="R25" i="8"/>
  <c r="Q25" i="8"/>
  <c r="Q31" i="8" s="1"/>
  <c r="P25" i="8"/>
  <c r="P31" i="8" s="1"/>
  <c r="D25" i="8"/>
  <c r="D31" i="8" s="1"/>
  <c r="X24" i="8"/>
  <c r="N24" i="8"/>
  <c r="M24" i="8"/>
  <c r="L24" i="8"/>
  <c r="K24" i="8"/>
  <c r="J24" i="8"/>
  <c r="I24" i="8"/>
  <c r="H24" i="8"/>
  <c r="G24" i="8"/>
  <c r="F24" i="8"/>
  <c r="E24" i="8"/>
  <c r="C24" i="8"/>
  <c r="W23" i="8"/>
  <c r="V23" i="8"/>
  <c r="U23" i="8"/>
  <c r="T23" i="8"/>
  <c r="Y23" i="8" s="1"/>
  <c r="R23" i="8"/>
  <c r="S23" i="8" s="1"/>
  <c r="Q23" i="8"/>
  <c r="P23" i="8"/>
  <c r="O23" i="8"/>
  <c r="D23" i="8"/>
  <c r="W22" i="8"/>
  <c r="V22" i="8"/>
  <c r="U22" i="8"/>
  <c r="T22" i="8"/>
  <c r="S22" i="8"/>
  <c r="Q22" i="8"/>
  <c r="P22" i="8"/>
  <c r="O22" i="8"/>
  <c r="R22" i="8" s="1"/>
  <c r="D22" i="8"/>
  <c r="W21" i="8"/>
  <c r="V21" i="8"/>
  <c r="Y21" i="8" s="1"/>
  <c r="U21" i="8"/>
  <c r="Q21" i="8"/>
  <c r="P21" i="8"/>
  <c r="O21" i="8"/>
  <c r="R21" i="8" s="1"/>
  <c r="S21" i="8" s="1"/>
  <c r="D21" i="8"/>
  <c r="W20" i="8"/>
  <c r="V20" i="8"/>
  <c r="U20" i="8"/>
  <c r="T20" i="8"/>
  <c r="Y20" i="8" s="1"/>
  <c r="R20" i="8"/>
  <c r="S20" i="8" s="1"/>
  <c r="Q20" i="8"/>
  <c r="P20" i="8"/>
  <c r="O20" i="8"/>
  <c r="D20" i="8"/>
  <c r="AW19" i="8"/>
  <c r="AU19" i="8"/>
  <c r="AT19" i="8"/>
  <c r="AY19" i="8" s="1"/>
  <c r="AR19" i="8"/>
  <c r="AS19" i="8" s="1"/>
  <c r="AQ19" i="8"/>
  <c r="AP19" i="8"/>
  <c r="AO19" i="8"/>
  <c r="AD19" i="8"/>
  <c r="W19" i="8"/>
  <c r="V19" i="8"/>
  <c r="U19" i="8"/>
  <c r="T19" i="8"/>
  <c r="S19" i="8"/>
  <c r="Q19" i="8"/>
  <c r="P19" i="8"/>
  <c r="O19" i="8"/>
  <c r="R19" i="8" s="1"/>
  <c r="D19" i="8"/>
  <c r="AW18" i="8"/>
  <c r="AU18" i="8"/>
  <c r="AY18" i="8" s="1"/>
  <c r="AT18" i="8"/>
  <c r="AQ18" i="8"/>
  <c r="AP18" i="8"/>
  <c r="AO18" i="8"/>
  <c r="AR18" i="8" s="1"/>
  <c r="AS18" i="8" s="1"/>
  <c r="AD18" i="8"/>
  <c r="W18" i="8"/>
  <c r="V18" i="8"/>
  <c r="V24" i="8" s="1"/>
  <c r="U18" i="8"/>
  <c r="T18" i="8"/>
  <c r="Y18" i="8" s="1"/>
  <c r="R18" i="8"/>
  <c r="S18" i="8" s="1"/>
  <c r="Q18" i="8"/>
  <c r="P18" i="8"/>
  <c r="O18" i="8"/>
  <c r="O24" i="8" s="1"/>
  <c r="D18" i="8"/>
  <c r="D24" i="8" s="1"/>
  <c r="AW17" i="8"/>
  <c r="AV17" i="8"/>
  <c r="AU17" i="8"/>
  <c r="AT17" i="8"/>
  <c r="AS17" i="8"/>
  <c r="AQ17" i="8"/>
  <c r="AP17" i="8"/>
  <c r="AO17" i="8"/>
  <c r="AR17" i="8" s="1"/>
  <c r="AD17" i="8"/>
  <c r="W17" i="8"/>
  <c r="W24" i="8" s="1"/>
  <c r="U17" i="8"/>
  <c r="U24" i="8" s="1"/>
  <c r="R17" i="8"/>
  <c r="S17" i="8" s="1"/>
  <c r="Q17" i="8"/>
  <c r="Q24" i="8" s="1"/>
  <c r="P17" i="8"/>
  <c r="P24" i="8" s="1"/>
  <c r="D17" i="8"/>
  <c r="AW16" i="8"/>
  <c r="AU16" i="8"/>
  <c r="AY16" i="8" s="1"/>
  <c r="AT16" i="8"/>
  <c r="AS16" i="8"/>
  <c r="AQ16" i="8"/>
  <c r="AP16" i="8"/>
  <c r="AO16" i="8"/>
  <c r="AR16" i="8" s="1"/>
  <c r="AD16" i="8"/>
  <c r="X16" i="8"/>
  <c r="N16" i="8"/>
  <c r="M16" i="8"/>
  <c r="L16" i="8"/>
  <c r="K16" i="8"/>
  <c r="J16" i="8"/>
  <c r="I16" i="8"/>
  <c r="H16" i="8"/>
  <c r="G16" i="8"/>
  <c r="F16" i="8"/>
  <c r="E16" i="8"/>
  <c r="C16" i="8"/>
  <c r="AW15" i="8"/>
  <c r="AV15" i="8"/>
  <c r="AU15" i="8"/>
  <c r="AT15" i="8"/>
  <c r="AQ15" i="8"/>
  <c r="AP15" i="8"/>
  <c r="AO15" i="8"/>
  <c r="AR15" i="8" s="1"/>
  <c r="AS15" i="8" s="1"/>
  <c r="AD15" i="8"/>
  <c r="W15" i="8"/>
  <c r="U15" i="8"/>
  <c r="Y15" i="8" s="1"/>
  <c r="T15" i="8"/>
  <c r="Q15" i="8"/>
  <c r="P15" i="8"/>
  <c r="O15" i="8"/>
  <c r="R15" i="8" s="1"/>
  <c r="S15" i="8" s="1"/>
  <c r="D15" i="8"/>
  <c r="AW14" i="8"/>
  <c r="AU14" i="8"/>
  <c r="AY14" i="8" s="1"/>
  <c r="AT14" i="8"/>
  <c r="AQ14" i="8"/>
  <c r="AP14" i="8"/>
  <c r="AO14" i="8"/>
  <c r="AR14" i="8" s="1"/>
  <c r="AS14" i="8" s="1"/>
  <c r="AD14" i="8"/>
  <c r="W14" i="8"/>
  <c r="V14" i="8"/>
  <c r="U14" i="8"/>
  <c r="T14" i="8"/>
  <c r="Y14" i="8" s="1"/>
  <c r="R14" i="8"/>
  <c r="S14" i="8" s="1"/>
  <c r="Q14" i="8"/>
  <c r="P14" i="8"/>
  <c r="O14" i="8"/>
  <c r="D14" i="8"/>
  <c r="AW13" i="8"/>
  <c r="AU13" i="8"/>
  <c r="AT13" i="8"/>
  <c r="AY13" i="8" s="1"/>
  <c r="AR13" i="8"/>
  <c r="AS13" i="8" s="1"/>
  <c r="AQ13" i="8"/>
  <c r="AP13" i="8"/>
  <c r="AO13" i="8"/>
  <c r="AD13" i="8"/>
  <c r="W13" i="8"/>
  <c r="V13" i="8"/>
  <c r="U13" i="8"/>
  <c r="T13" i="8"/>
  <c r="Y13" i="8" s="1"/>
  <c r="Q13" i="8"/>
  <c r="P13" i="8"/>
  <c r="O13" i="8"/>
  <c r="R13" i="8" s="1"/>
  <c r="S13" i="8" s="1"/>
  <c r="D13" i="8"/>
  <c r="AW12" i="8"/>
  <c r="AU12" i="8"/>
  <c r="AY12" i="8" s="1"/>
  <c r="AT12" i="8"/>
  <c r="AQ12" i="8"/>
  <c r="AP12" i="8"/>
  <c r="AO12" i="8"/>
  <c r="AR12" i="8" s="1"/>
  <c r="AS12" i="8" s="1"/>
  <c r="AD12" i="8"/>
  <c r="W12" i="8"/>
  <c r="V12" i="8"/>
  <c r="V16" i="8" s="1"/>
  <c r="U12" i="8"/>
  <c r="T12" i="8"/>
  <c r="Y12" i="8" s="1"/>
  <c r="R12" i="8"/>
  <c r="S12" i="8" s="1"/>
  <c r="Q12" i="8"/>
  <c r="P12" i="8"/>
  <c r="O12" i="8"/>
  <c r="D12" i="8"/>
  <c r="AW11" i="8"/>
  <c r="AV11" i="8"/>
  <c r="AU11" i="8"/>
  <c r="AT11" i="8"/>
  <c r="AY11" i="8" s="1"/>
  <c r="AQ11" i="8"/>
  <c r="AP11" i="8"/>
  <c r="AO11" i="8"/>
  <c r="AR11" i="8" s="1"/>
  <c r="AS11" i="8" s="1"/>
  <c r="AD11" i="8"/>
  <c r="W11" i="8"/>
  <c r="U11" i="8"/>
  <c r="Y11" i="8" s="1"/>
  <c r="T11" i="8"/>
  <c r="T16" i="8" s="1"/>
  <c r="Q11" i="8"/>
  <c r="P11" i="8"/>
  <c r="O11" i="8"/>
  <c r="R11" i="8" s="1"/>
  <c r="S11" i="8" s="1"/>
  <c r="D11" i="8"/>
  <c r="AW10" i="8"/>
  <c r="AV10" i="8"/>
  <c r="AU10" i="8"/>
  <c r="AT10" i="8"/>
  <c r="AY10" i="8" s="1"/>
  <c r="AR10" i="8"/>
  <c r="AS10" i="8" s="1"/>
  <c r="AQ10" i="8"/>
  <c r="AP10" i="8"/>
  <c r="AO10" i="8"/>
  <c r="AD10" i="8"/>
  <c r="W10" i="8"/>
  <c r="W16" i="8" s="1"/>
  <c r="U10" i="8"/>
  <c r="U16" i="8" s="1"/>
  <c r="Q10" i="8"/>
  <c r="Q16" i="8" s="1"/>
  <c r="P10" i="8"/>
  <c r="P16" i="8" s="1"/>
  <c r="O10" i="8"/>
  <c r="R10" i="8" s="1"/>
  <c r="D10" i="8"/>
  <c r="D16" i="8" s="1"/>
  <c r="AW9" i="8"/>
  <c r="AU9" i="8"/>
  <c r="AY9" i="8" s="1"/>
  <c r="AT9" i="8"/>
  <c r="AQ9" i="8"/>
  <c r="AP9" i="8"/>
  <c r="AO9" i="8"/>
  <c r="AR9" i="8" s="1"/>
  <c r="AS9" i="8" s="1"/>
  <c r="AD9" i="8"/>
  <c r="X9" i="8"/>
  <c r="N9" i="8"/>
  <c r="M9" i="8"/>
  <c r="L9" i="8"/>
  <c r="K9" i="8"/>
  <c r="J9" i="8"/>
  <c r="I9" i="8"/>
  <c r="H9" i="8"/>
  <c r="G9" i="8"/>
  <c r="F9" i="8"/>
  <c r="E9" i="8"/>
  <c r="C9" i="8"/>
  <c r="AW8" i="8"/>
  <c r="AV8" i="8"/>
  <c r="AT8" i="8"/>
  <c r="AY8" i="8" s="1"/>
  <c r="AR8" i="8"/>
  <c r="AS8" i="8" s="1"/>
  <c r="AQ8" i="8"/>
  <c r="AP8" i="8"/>
  <c r="AO8" i="8"/>
  <c r="AD8" i="8"/>
  <c r="W8" i="8"/>
  <c r="V8" i="8"/>
  <c r="U8" i="8"/>
  <c r="T8" i="8"/>
  <c r="Y8" i="8" s="1"/>
  <c r="Q8" i="8"/>
  <c r="P8" i="8"/>
  <c r="O8" i="8"/>
  <c r="R8" i="8" s="1"/>
  <c r="S8" i="8" s="1"/>
  <c r="D8" i="8"/>
  <c r="AW7" i="8"/>
  <c r="AV7" i="8"/>
  <c r="AY7" i="8" s="1"/>
  <c r="AR7" i="8"/>
  <c r="AS7" i="8" s="1"/>
  <c r="AQ7" i="8"/>
  <c r="AP7" i="8"/>
  <c r="AO7" i="8"/>
  <c r="AD7" i="8"/>
  <c r="W7" i="8"/>
  <c r="V7" i="8"/>
  <c r="T7" i="8"/>
  <c r="Y7" i="8" s="1"/>
  <c r="R7" i="8"/>
  <c r="S7" i="8" s="1"/>
  <c r="Q7" i="8"/>
  <c r="P7" i="8"/>
  <c r="O7" i="8"/>
  <c r="D7" i="8"/>
  <c r="AW6" i="8"/>
  <c r="AV6" i="8"/>
  <c r="AU6" i="8"/>
  <c r="AT6" i="8"/>
  <c r="AY6" i="8" s="1"/>
  <c r="AQ6" i="8"/>
  <c r="AP6" i="8"/>
  <c r="AO6" i="8"/>
  <c r="AR6" i="8" s="1"/>
  <c r="AS6" i="8" s="1"/>
  <c r="AD6" i="8"/>
  <c r="W6" i="8"/>
  <c r="V6" i="8"/>
  <c r="U6" i="8"/>
  <c r="T6" i="8"/>
  <c r="Y6" i="8" s="1"/>
  <c r="R6" i="8"/>
  <c r="S6" i="8" s="1"/>
  <c r="Q6" i="8"/>
  <c r="P6" i="8"/>
  <c r="O6" i="8"/>
  <c r="D6" i="8"/>
  <c r="AW5" i="8"/>
  <c r="AV5" i="8"/>
  <c r="AU5" i="8"/>
  <c r="AT5" i="8"/>
  <c r="AY5" i="8" s="1"/>
  <c r="AQ5" i="8"/>
  <c r="AP5" i="8"/>
  <c r="AO5" i="8"/>
  <c r="AR5" i="8" s="1"/>
  <c r="AS5" i="8" s="1"/>
  <c r="AD5" i="8"/>
  <c r="W5" i="8"/>
  <c r="V5" i="8"/>
  <c r="V9" i="8" s="1"/>
  <c r="T5" i="8"/>
  <c r="Q5" i="8"/>
  <c r="P5" i="8"/>
  <c r="O5" i="8"/>
  <c r="R5" i="8" s="1"/>
  <c r="S5" i="8" s="1"/>
  <c r="D5" i="8"/>
  <c r="AW4" i="8"/>
  <c r="AV4" i="8"/>
  <c r="AU4" i="8"/>
  <c r="AT4" i="8"/>
  <c r="AY4" i="8" s="1"/>
  <c r="AR4" i="8"/>
  <c r="AS4" i="8" s="1"/>
  <c r="AQ4" i="8"/>
  <c r="AP4" i="8"/>
  <c r="AO4" i="8"/>
  <c r="AD4" i="8"/>
  <c r="W4" i="8"/>
  <c r="U4" i="8"/>
  <c r="T4" i="8"/>
  <c r="Y4" i="8" s="1"/>
  <c r="Q4" i="8"/>
  <c r="P4" i="8"/>
  <c r="O4" i="8"/>
  <c r="R4" i="8" s="1"/>
  <c r="S4" i="8" s="1"/>
  <c r="D4" i="8"/>
  <c r="AW3" i="8"/>
  <c r="AU3" i="8"/>
  <c r="AY3" i="8" s="1"/>
  <c r="AS3" i="8"/>
  <c r="AR3" i="8"/>
  <c r="AQ3" i="8"/>
  <c r="AP3" i="8"/>
  <c r="AD3" i="8"/>
  <c r="W3" i="8"/>
  <c r="U3" i="8"/>
  <c r="T3" i="8"/>
  <c r="T9" i="8" s="1"/>
  <c r="Q3" i="8"/>
  <c r="P3" i="8"/>
  <c r="O3" i="8"/>
  <c r="R3" i="8" s="1"/>
  <c r="S3" i="8" s="1"/>
  <c r="D3" i="8"/>
  <c r="AW2" i="8"/>
  <c r="AU2" i="8"/>
  <c r="AY2" i="8" s="1"/>
  <c r="AQ2" i="8"/>
  <c r="AP2" i="8"/>
  <c r="AO2" i="8"/>
  <c r="AR2" i="8" s="1"/>
  <c r="AS2" i="8" s="1"/>
  <c r="AD2" i="8"/>
  <c r="W2" i="8"/>
  <c r="W9" i="8" s="1"/>
  <c r="U2" i="8"/>
  <c r="U9" i="8" s="1"/>
  <c r="Q2" i="8"/>
  <c r="Q9" i="8" s="1"/>
  <c r="P2" i="8"/>
  <c r="P9" i="8" s="1"/>
  <c r="O2" i="8"/>
  <c r="O9" i="8" s="1"/>
  <c r="D2" i="8"/>
  <c r="D9" i="8" s="1"/>
  <c r="AA104" i="7"/>
  <c r="Y104" i="7"/>
  <c r="W104" i="7"/>
  <c r="U104" i="7"/>
  <c r="BE103" i="7"/>
  <c r="BC103" i="7"/>
  <c r="BA103" i="7"/>
  <c r="AY103" i="7"/>
  <c r="AW103" i="7"/>
  <c r="AU103" i="7"/>
  <c r="AS103" i="7"/>
  <c r="AQ103" i="7"/>
  <c r="AM103" i="7"/>
  <c r="AK103" i="7"/>
  <c r="AI103" i="7"/>
  <c r="AI104" i="7" s="1"/>
  <c r="AC103" i="7"/>
  <c r="AC104" i="7" s="1"/>
  <c r="AG102" i="7"/>
  <c r="AE102" i="7"/>
  <c r="AO102" i="7" s="1"/>
  <c r="AG101" i="7"/>
  <c r="AE101" i="7"/>
  <c r="AO101" i="7" s="1"/>
  <c r="AG100" i="7"/>
  <c r="AE100" i="7"/>
  <c r="AO100" i="7" s="1"/>
  <c r="AG99" i="7"/>
  <c r="AG103" i="7" s="1"/>
  <c r="AE99" i="7"/>
  <c r="AO99" i="7" s="1"/>
  <c r="AO103" i="7" s="1"/>
  <c r="BC97" i="7"/>
  <c r="BA97" i="7"/>
  <c r="AY97" i="7"/>
  <c r="AW97" i="7"/>
  <c r="AU97" i="7"/>
  <c r="AS97" i="7"/>
  <c r="AQ97" i="7"/>
  <c r="AM97" i="7"/>
  <c r="AK97" i="7"/>
  <c r="AI97" i="7"/>
  <c r="AC97" i="7"/>
  <c r="AG96" i="7"/>
  <c r="BE96" i="7" s="1"/>
  <c r="BE97" i="7" s="1"/>
  <c r="AE96" i="7"/>
  <c r="AO96" i="7" s="1"/>
  <c r="AG95" i="7"/>
  <c r="AE95" i="7"/>
  <c r="AO95" i="7" s="1"/>
  <c r="AG94" i="7"/>
  <c r="AE94" i="7"/>
  <c r="AO94" i="7" s="1"/>
  <c r="AG93" i="7"/>
  <c r="AE93" i="7"/>
  <c r="AO93" i="7" s="1"/>
  <c r="AG92" i="7"/>
  <c r="AE92" i="7"/>
  <c r="AO92" i="7" s="1"/>
  <c r="AG91" i="7"/>
  <c r="AE91" i="7"/>
  <c r="AO91" i="7" s="1"/>
  <c r="AG90" i="7"/>
  <c r="AE90" i="7"/>
  <c r="AO90" i="7" s="1"/>
  <c r="AG89" i="7"/>
  <c r="AE89" i="7"/>
  <c r="AO89" i="7" s="1"/>
  <c r="AG88" i="7"/>
  <c r="AE88" i="7"/>
  <c r="AO88" i="7" s="1"/>
  <c r="AG87" i="7"/>
  <c r="AE87" i="7"/>
  <c r="AO87" i="7" s="1"/>
  <c r="AG86" i="7"/>
  <c r="AE86" i="7"/>
  <c r="AO86" i="7" s="1"/>
  <c r="AG85" i="7"/>
  <c r="AE85" i="7"/>
  <c r="AO85" i="7" s="1"/>
  <c r="AG84" i="7"/>
  <c r="AE84" i="7"/>
  <c r="AO84" i="7" s="1"/>
  <c r="AG83" i="7"/>
  <c r="AE83" i="7"/>
  <c r="AO83" i="7" s="1"/>
  <c r="AG82" i="7"/>
  <c r="AE82" i="7"/>
  <c r="AO82" i="7" s="1"/>
  <c r="AG81" i="7"/>
  <c r="AE81" i="7"/>
  <c r="AO81" i="7" s="1"/>
  <c r="AG80" i="7"/>
  <c r="AG97" i="7" s="1"/>
  <c r="AE80" i="7"/>
  <c r="AE97" i="7" s="1"/>
  <c r="W77" i="7"/>
  <c r="W105" i="7" s="1"/>
  <c r="U77" i="7"/>
  <c r="U105" i="7" s="1"/>
  <c r="BE76" i="7"/>
  <c r="BE77" i="7" s="1"/>
  <c r="BC76" i="7"/>
  <c r="BC77" i="7" s="1"/>
  <c r="BA76" i="7"/>
  <c r="BA77" i="7" s="1"/>
  <c r="AY76" i="7"/>
  <c r="AY77" i="7" s="1"/>
  <c r="AW76" i="7"/>
  <c r="AW77" i="7" s="1"/>
  <c r="AU76" i="7"/>
  <c r="AU77" i="7" s="1"/>
  <c r="AS76" i="7"/>
  <c r="AS77" i="7" s="1"/>
  <c r="AQ76" i="7"/>
  <c r="AQ77" i="7" s="1"/>
  <c r="AM76" i="7"/>
  <c r="AM77" i="7" s="1"/>
  <c r="AK76" i="7"/>
  <c r="AK77" i="7" s="1"/>
  <c r="AI76" i="7"/>
  <c r="AI77" i="7" s="1"/>
  <c r="AI105" i="7" s="1"/>
  <c r="AC76" i="7"/>
  <c r="AC77" i="7" s="1"/>
  <c r="AA76" i="7"/>
  <c r="AA77" i="7" s="1"/>
  <c r="AA105" i="7" s="1"/>
  <c r="Y76" i="7"/>
  <c r="Y77" i="7" s="1"/>
  <c r="Y105" i="7" s="1"/>
  <c r="AG75" i="7"/>
  <c r="AE75" i="7"/>
  <c r="AO75" i="7" s="1"/>
  <c r="AG74" i="7"/>
  <c r="AE74" i="7"/>
  <c r="AO74" i="7" s="1"/>
  <c r="AG73" i="7"/>
  <c r="AE73" i="7"/>
  <c r="AO73" i="7" s="1"/>
  <c r="AG72" i="7"/>
  <c r="AE72" i="7"/>
  <c r="AO72" i="7" s="1"/>
  <c r="AG71" i="7"/>
  <c r="AE71" i="7"/>
  <c r="AO71" i="7" s="1"/>
  <c r="AG70" i="7"/>
  <c r="AE70" i="7"/>
  <c r="AO70" i="7" s="1"/>
  <c r="AG69" i="7"/>
  <c r="AE69" i="7"/>
  <c r="AO69" i="7" s="1"/>
  <c r="AG68" i="7"/>
  <c r="AG76" i="7" s="1"/>
  <c r="AE68" i="7"/>
  <c r="AE76" i="7" s="1"/>
  <c r="BE66" i="7"/>
  <c r="BC66" i="7"/>
  <c r="BA66" i="7"/>
  <c r="AY66" i="7"/>
  <c r="AW66" i="7"/>
  <c r="AU66" i="7"/>
  <c r="AS66" i="7"/>
  <c r="AQ66" i="7"/>
  <c r="AM66" i="7"/>
  <c r="AK66" i="7"/>
  <c r="AI66" i="7"/>
  <c r="AC66" i="7"/>
  <c r="AA66" i="7"/>
  <c r="Y66" i="7"/>
  <c r="AE65" i="7"/>
  <c r="AO65" i="7" s="1"/>
  <c r="AE64" i="7"/>
  <c r="AO64" i="7" s="1"/>
  <c r="AG63" i="7"/>
  <c r="AG66" i="7" s="1"/>
  <c r="AE63" i="7"/>
  <c r="AE66" i="7" s="1"/>
  <c r="BE61" i="7"/>
  <c r="BC61" i="7"/>
  <c r="BA61" i="7"/>
  <c r="AY61" i="7"/>
  <c r="AW61" i="7"/>
  <c r="AU61" i="7"/>
  <c r="AS61" i="7"/>
  <c r="AQ61" i="7"/>
  <c r="AM61" i="7"/>
  <c r="AK61" i="7"/>
  <c r="AI61" i="7"/>
  <c r="AC61" i="7"/>
  <c r="AA61" i="7"/>
  <c r="Y61" i="7"/>
  <c r="AG60" i="7"/>
  <c r="AE60" i="7"/>
  <c r="AO60" i="7" s="1"/>
  <c r="AG59" i="7"/>
  <c r="AE59" i="7"/>
  <c r="AO59" i="7" s="1"/>
  <c r="AG58" i="7"/>
  <c r="AE58" i="7"/>
  <c r="AO58" i="7" s="1"/>
  <c r="AG57" i="7"/>
  <c r="AE57" i="7"/>
  <c r="AO57" i="7" s="1"/>
  <c r="AG56" i="7"/>
  <c r="AE56" i="7"/>
  <c r="AO56" i="7" s="1"/>
  <c r="AG55" i="7"/>
  <c r="AE55" i="7"/>
  <c r="AO55" i="7" s="1"/>
  <c r="AG54" i="7"/>
  <c r="AE54" i="7"/>
  <c r="AO54" i="7" s="1"/>
  <c r="AG53" i="7"/>
  <c r="AG61" i="7" s="1"/>
  <c r="AE53" i="7"/>
  <c r="AO53" i="7" s="1"/>
  <c r="AO61" i="7" s="1"/>
  <c r="BE51" i="7"/>
  <c r="BC51" i="7"/>
  <c r="BA51" i="7"/>
  <c r="AY51" i="7"/>
  <c r="AW51" i="7"/>
  <c r="AU51" i="7"/>
  <c r="AS51" i="7"/>
  <c r="AQ51" i="7"/>
  <c r="AM51" i="7"/>
  <c r="AK51" i="7"/>
  <c r="AI51" i="7"/>
  <c r="AC51" i="7"/>
  <c r="AA51" i="7"/>
  <c r="Y51" i="7"/>
  <c r="AG50" i="7"/>
  <c r="AE50" i="7"/>
  <c r="AO50" i="7" s="1"/>
  <c r="AG49" i="7"/>
  <c r="AE49" i="7"/>
  <c r="AO49" i="7" s="1"/>
  <c r="AG48" i="7"/>
  <c r="AE48" i="7"/>
  <c r="AO48" i="7" s="1"/>
  <c r="AG47" i="7"/>
  <c r="AE47" i="7"/>
  <c r="AO47" i="7" s="1"/>
  <c r="AG46" i="7"/>
  <c r="AG51" i="7" s="1"/>
  <c r="AE46" i="7"/>
  <c r="AE51" i="7" s="1"/>
  <c r="O33" i="7"/>
  <c r="B33" i="7"/>
  <c r="O32" i="7"/>
  <c r="O31" i="7"/>
  <c r="O30" i="7"/>
  <c r="C20" i="7"/>
  <c r="D20" i="7" s="1"/>
  <c r="E20" i="7" s="1"/>
  <c r="F20" i="7" s="1"/>
  <c r="G20" i="7" s="1"/>
  <c r="H20" i="7" s="1"/>
  <c r="I20" i="7" s="1"/>
  <c r="J20" i="7" s="1"/>
  <c r="K20" i="7" s="1"/>
  <c r="L20" i="7" s="1"/>
  <c r="M20" i="7" s="1"/>
  <c r="N20" i="7" s="1"/>
  <c r="O20" i="7" s="1"/>
  <c r="P20" i="7" s="1"/>
  <c r="Q20" i="7" s="1"/>
  <c r="R20" i="7" s="1"/>
  <c r="S20" i="7" s="1"/>
  <c r="T20" i="7" s="1"/>
  <c r="U20" i="7" s="1"/>
  <c r="V20" i="7" s="1"/>
  <c r="W20" i="7" s="1"/>
  <c r="X20" i="7" s="1"/>
  <c r="Y20" i="7" s="1"/>
  <c r="Z20" i="7" s="1"/>
  <c r="AA20" i="7" s="1"/>
  <c r="AB20" i="7" s="1"/>
  <c r="AC20" i="7" s="1"/>
  <c r="AD20" i="7" s="1"/>
  <c r="AE20" i="7" s="1"/>
  <c r="AF20" i="7" s="1"/>
  <c r="AG20" i="7" s="1"/>
  <c r="AH20" i="7" s="1"/>
  <c r="AI20" i="7" s="1"/>
  <c r="AJ20" i="7" s="1"/>
  <c r="AK20" i="7" s="1"/>
  <c r="AL20" i="7" s="1"/>
  <c r="AM20" i="7" s="1"/>
  <c r="AN20" i="7" s="1"/>
  <c r="AO20" i="7" s="1"/>
  <c r="AP20" i="7" s="1"/>
  <c r="AQ20" i="7" s="1"/>
  <c r="AR20" i="7" s="1"/>
  <c r="AS20" i="7" s="1"/>
  <c r="AT20" i="7" s="1"/>
  <c r="AU20" i="7" s="1"/>
  <c r="AV20" i="7" s="1"/>
  <c r="AW20" i="7" s="1"/>
  <c r="AX20" i="7" s="1"/>
  <c r="AY20" i="7" s="1"/>
  <c r="AZ20" i="7" s="1"/>
  <c r="BA20" i="7" s="1"/>
  <c r="AA108" i="6"/>
  <c r="AA109" i="6" s="1"/>
  <c r="W108" i="6"/>
  <c r="W109" i="6" s="1"/>
  <c r="U108" i="6"/>
  <c r="U109" i="6" s="1"/>
  <c r="BE107" i="6"/>
  <c r="BE108" i="6" s="1"/>
  <c r="BC107" i="6"/>
  <c r="BC108" i="6" s="1"/>
  <c r="BC110" i="6" s="1"/>
  <c r="BA107" i="6"/>
  <c r="BA108" i="6" s="1"/>
  <c r="AY107" i="6"/>
  <c r="AY108" i="6" s="1"/>
  <c r="AY110" i="6" s="1"/>
  <c r="AW107" i="6"/>
  <c r="AW108" i="6" s="1"/>
  <c r="AS107" i="6"/>
  <c r="AS108" i="6" s="1"/>
  <c r="AQ107" i="6"/>
  <c r="AQ108" i="6" s="1"/>
  <c r="AM107" i="6"/>
  <c r="AM108" i="6" s="1"/>
  <c r="AK107" i="6"/>
  <c r="AK108" i="6" s="1"/>
  <c r="AC107" i="6"/>
  <c r="AC108" i="6" s="1"/>
  <c r="AC109" i="6" s="1"/>
  <c r="AG106" i="6"/>
  <c r="AE106" i="6"/>
  <c r="AO106" i="6" s="1"/>
  <c r="AG105" i="6"/>
  <c r="AE105" i="6"/>
  <c r="AO105" i="6" s="1"/>
  <c r="AG104" i="6"/>
  <c r="AE104" i="6"/>
  <c r="AO104" i="6" s="1"/>
  <c r="AG103" i="6"/>
  <c r="AE103" i="6"/>
  <c r="AO103" i="6" s="1"/>
  <c r="AG102" i="6"/>
  <c r="AE102" i="6"/>
  <c r="AO102" i="6" s="1"/>
  <c r="AU101" i="6"/>
  <c r="AU107" i="6" s="1"/>
  <c r="AU108" i="6" s="1"/>
  <c r="AI101" i="6"/>
  <c r="AI107" i="6" s="1"/>
  <c r="AI108" i="6" s="1"/>
  <c r="AE101" i="6"/>
  <c r="AG100" i="6"/>
  <c r="AE100" i="6"/>
  <c r="AO100" i="6" s="1"/>
  <c r="AG99" i="6"/>
  <c r="AE99" i="6"/>
  <c r="AO99" i="6" s="1"/>
  <c r="AG98" i="6"/>
  <c r="AE98" i="6"/>
  <c r="AO98" i="6" s="1"/>
  <c r="AG97" i="6"/>
  <c r="AE97" i="6"/>
  <c r="AO97" i="6" s="1"/>
  <c r="AG96" i="6"/>
  <c r="AE96" i="6"/>
  <c r="AE107" i="6" s="1"/>
  <c r="BE94" i="6"/>
  <c r="BC94" i="6"/>
  <c r="BA94" i="6"/>
  <c r="AY94" i="6"/>
  <c r="AW94" i="6"/>
  <c r="AU94" i="6"/>
  <c r="AS94" i="6"/>
  <c r="AQ94" i="6"/>
  <c r="AM94" i="6"/>
  <c r="AK94" i="6"/>
  <c r="AI94" i="6"/>
  <c r="AC94" i="6"/>
  <c r="Y94" i="6"/>
  <c r="Y108" i="6" s="1"/>
  <c r="Y109" i="6" s="1"/>
  <c r="AG93" i="6"/>
  <c r="AE93" i="6"/>
  <c r="AO93" i="6" s="1"/>
  <c r="AG92" i="6"/>
  <c r="AE92" i="6"/>
  <c r="AO92" i="6" s="1"/>
  <c r="AG91" i="6"/>
  <c r="AE91" i="6"/>
  <c r="AO91" i="6" s="1"/>
  <c r="AG90" i="6"/>
  <c r="AE90" i="6"/>
  <c r="AO90" i="6" s="1"/>
  <c r="AG89" i="6"/>
  <c r="AG94" i="6" s="1"/>
  <c r="AE89" i="6"/>
  <c r="AE94" i="6" s="1"/>
  <c r="AA86" i="6"/>
  <c r="Y86" i="6"/>
  <c r="W86" i="6"/>
  <c r="U86" i="6"/>
  <c r="BC85" i="6"/>
  <c r="BC86" i="6" s="1"/>
  <c r="BA85" i="6"/>
  <c r="BA86" i="6" s="1"/>
  <c r="AY85" i="6"/>
  <c r="AY86" i="6" s="1"/>
  <c r="AW85" i="6"/>
  <c r="AW86" i="6" s="1"/>
  <c r="AU85" i="6"/>
  <c r="AU86" i="6" s="1"/>
  <c r="AS85" i="6"/>
  <c r="AS86" i="6" s="1"/>
  <c r="AQ85" i="6"/>
  <c r="AQ86" i="6" s="1"/>
  <c r="AM85" i="6"/>
  <c r="AM86" i="6" s="1"/>
  <c r="AK85" i="6"/>
  <c r="AK86" i="6" s="1"/>
  <c r="AI85" i="6"/>
  <c r="AI86" i="6" s="1"/>
  <c r="AC85" i="6"/>
  <c r="AC86" i="6" s="1"/>
  <c r="AG84" i="6"/>
  <c r="AE84" i="6"/>
  <c r="AO84" i="6" s="1"/>
  <c r="AG83" i="6"/>
  <c r="BE83" i="6" s="1"/>
  <c r="BE85" i="6" s="1"/>
  <c r="BE86" i="6" s="1"/>
  <c r="AE83" i="6"/>
  <c r="AO83" i="6" s="1"/>
  <c r="AG82" i="6"/>
  <c r="AE82" i="6"/>
  <c r="AO82" i="6" s="1"/>
  <c r="AG81" i="6"/>
  <c r="AE81" i="6"/>
  <c r="AO81" i="6" s="1"/>
  <c r="AG80" i="6"/>
  <c r="AE80" i="6"/>
  <c r="AO80" i="6" s="1"/>
  <c r="AG79" i="6"/>
  <c r="AE79" i="6"/>
  <c r="AO79" i="6" s="1"/>
  <c r="AG78" i="6"/>
  <c r="AE78" i="6"/>
  <c r="AO78" i="6" s="1"/>
  <c r="AG77" i="6"/>
  <c r="AE77" i="6"/>
  <c r="AO77" i="6" s="1"/>
  <c r="AG76" i="6"/>
  <c r="AE76" i="6"/>
  <c r="AO76" i="6" s="1"/>
  <c r="AG75" i="6"/>
  <c r="AE75" i="6"/>
  <c r="AO75" i="6" s="1"/>
  <c r="AG74" i="6"/>
  <c r="AE74" i="6"/>
  <c r="AO74" i="6" s="1"/>
  <c r="AG73" i="6"/>
  <c r="AE73" i="6"/>
  <c r="AO73" i="6" s="1"/>
  <c r="AG72" i="6"/>
  <c r="AE72" i="6"/>
  <c r="AO72" i="6" s="1"/>
  <c r="AG71" i="6"/>
  <c r="AE71" i="6"/>
  <c r="AO71" i="6" s="1"/>
  <c r="AG70" i="6"/>
  <c r="AE70" i="6"/>
  <c r="AO70" i="6" s="1"/>
  <c r="AG69" i="6"/>
  <c r="AE69" i="6"/>
  <c r="AO69" i="6" s="1"/>
  <c r="AG68" i="6"/>
  <c r="AE68" i="6"/>
  <c r="AO68" i="6" s="1"/>
  <c r="AG67" i="6"/>
  <c r="AG85" i="6" s="1"/>
  <c r="AE67" i="6"/>
  <c r="AE85" i="6" s="1"/>
  <c r="BE65" i="6"/>
  <c r="BC65" i="6"/>
  <c r="BA65" i="6"/>
  <c r="AY65" i="6"/>
  <c r="AW65" i="6"/>
  <c r="AU65" i="6"/>
  <c r="AS65" i="6"/>
  <c r="AQ65" i="6"/>
  <c r="AM65" i="6"/>
  <c r="AK65" i="6"/>
  <c r="AI65" i="6"/>
  <c r="AC65" i="6"/>
  <c r="AE64" i="6"/>
  <c r="AO64" i="6" s="1"/>
  <c r="AE63" i="6"/>
  <c r="AO63" i="6" s="1"/>
  <c r="AG62" i="6"/>
  <c r="AE62" i="6"/>
  <c r="AO62" i="6" s="1"/>
  <c r="AG61" i="6"/>
  <c r="AE61" i="6"/>
  <c r="AO61" i="6" s="1"/>
  <c r="AG60" i="6"/>
  <c r="AE60" i="6"/>
  <c r="AO60" i="6" s="1"/>
  <c r="AG59" i="6"/>
  <c r="AE59" i="6"/>
  <c r="AO59" i="6" s="1"/>
  <c r="AG58" i="6"/>
  <c r="AE58" i="6"/>
  <c r="AO58" i="6" s="1"/>
  <c r="AG57" i="6"/>
  <c r="AE57" i="6"/>
  <c r="AO57" i="6" s="1"/>
  <c r="AG56" i="6"/>
  <c r="AE56" i="6"/>
  <c r="AO56" i="6" s="1"/>
  <c r="AG55" i="6"/>
  <c r="AE55" i="6"/>
  <c r="AO55" i="6" s="1"/>
  <c r="AG54" i="6"/>
  <c r="AE54" i="6"/>
  <c r="AO54" i="6" s="1"/>
  <c r="AG53" i="6"/>
  <c r="AE53" i="6"/>
  <c r="AO53" i="6" s="1"/>
  <c r="AG52" i="6"/>
  <c r="AE52" i="6"/>
  <c r="AO52" i="6" s="1"/>
  <c r="AG51" i="6"/>
  <c r="AE51" i="6"/>
  <c r="AO51" i="6" s="1"/>
  <c r="AG50" i="6"/>
  <c r="AE50" i="6"/>
  <c r="AO50" i="6" s="1"/>
  <c r="AG49" i="6"/>
  <c r="AE49" i="6"/>
  <c r="AO49" i="6" s="1"/>
  <c r="AG48" i="6"/>
  <c r="AE48" i="6"/>
  <c r="AO48" i="6" s="1"/>
  <c r="AG47" i="6"/>
  <c r="AE47" i="6"/>
  <c r="AO47" i="6" s="1"/>
  <c r="AG46" i="6"/>
  <c r="AG65" i="6" s="1"/>
  <c r="AE46" i="6"/>
  <c r="AE65" i="6" s="1"/>
  <c r="O33" i="6"/>
  <c r="B33" i="6"/>
  <c r="O32" i="6"/>
  <c r="O31" i="6"/>
  <c r="O30" i="6"/>
  <c r="C20" i="6"/>
  <c r="D20" i="6" s="1"/>
  <c r="E20" i="6" s="1"/>
  <c r="F20" i="6" s="1"/>
  <c r="G20" i="6" s="1"/>
  <c r="H20" i="6" s="1"/>
  <c r="I20" i="6" s="1"/>
  <c r="J20" i="6" s="1"/>
  <c r="K20" i="6" s="1"/>
  <c r="L20" i="6" s="1"/>
  <c r="M20" i="6" s="1"/>
  <c r="N20" i="6" s="1"/>
  <c r="O20" i="6" s="1"/>
  <c r="P20" i="6" s="1"/>
  <c r="Q20" i="6" s="1"/>
  <c r="R20" i="6" s="1"/>
  <c r="S20" i="6" s="1"/>
  <c r="T20" i="6" s="1"/>
  <c r="U20" i="6" s="1"/>
  <c r="V20" i="6" s="1"/>
  <c r="W20" i="6" s="1"/>
  <c r="X20" i="6" s="1"/>
  <c r="Y20" i="6" s="1"/>
  <c r="Z20" i="6" s="1"/>
  <c r="AA20" i="6" s="1"/>
  <c r="AB20" i="6" s="1"/>
  <c r="AC20" i="6" s="1"/>
  <c r="AD20" i="6" s="1"/>
  <c r="AE20" i="6" s="1"/>
  <c r="AF20" i="6" s="1"/>
  <c r="AG20" i="6" s="1"/>
  <c r="AH20" i="6" s="1"/>
  <c r="AI20" i="6" s="1"/>
  <c r="AJ20" i="6" s="1"/>
  <c r="AK20" i="6" s="1"/>
  <c r="AL20" i="6" s="1"/>
  <c r="AM20" i="6" s="1"/>
  <c r="AN20" i="6" s="1"/>
  <c r="AO20" i="6" s="1"/>
  <c r="AP20" i="6" s="1"/>
  <c r="AQ20" i="6" s="1"/>
  <c r="AR20" i="6" s="1"/>
  <c r="AS20" i="6" s="1"/>
  <c r="AT20" i="6" s="1"/>
  <c r="AU20" i="6" s="1"/>
  <c r="AV20" i="6" s="1"/>
  <c r="AW20" i="6" s="1"/>
  <c r="AX20" i="6" s="1"/>
  <c r="AY20" i="6" s="1"/>
  <c r="AZ20" i="6" s="1"/>
  <c r="BA20" i="6" s="1"/>
  <c r="BF111" i="5"/>
  <c r="BD111" i="5"/>
  <c r="BD112" i="5" s="1"/>
  <c r="BB111" i="5"/>
  <c r="AZ111" i="5"/>
  <c r="AZ112" i="5" s="1"/>
  <c r="AX111" i="5"/>
  <c r="AV111" i="5"/>
  <c r="AV112" i="5" s="1"/>
  <c r="AT111" i="5"/>
  <c r="AR111" i="5"/>
  <c r="AR112" i="5" s="1"/>
  <c r="AN111" i="5"/>
  <c r="AN112" i="5" s="1"/>
  <c r="AL111" i="5"/>
  <c r="AJ111" i="5"/>
  <c r="AJ112" i="5" s="1"/>
  <c r="AD111" i="5"/>
  <c r="AH110" i="5"/>
  <c r="AF110" i="5"/>
  <c r="AP110" i="5" s="1"/>
  <c r="AH109" i="5"/>
  <c r="AF109" i="5"/>
  <c r="AP109" i="5" s="1"/>
  <c r="AH108" i="5"/>
  <c r="AF108" i="5"/>
  <c r="AP108" i="5" s="1"/>
  <c r="AH107" i="5"/>
  <c r="AF107" i="5"/>
  <c r="AP107" i="5" s="1"/>
  <c r="AH106" i="5"/>
  <c r="AF106" i="5"/>
  <c r="AP106" i="5" s="1"/>
  <c r="AH105" i="5"/>
  <c r="AF105" i="5"/>
  <c r="AP105" i="5" s="1"/>
  <c r="AH104" i="5"/>
  <c r="AF104" i="5"/>
  <c r="AP104" i="5" s="1"/>
  <c r="AH103" i="5"/>
  <c r="AF103" i="5"/>
  <c r="AP103" i="5" s="1"/>
  <c r="AH102" i="5"/>
  <c r="AF102" i="5"/>
  <c r="AP102" i="5" s="1"/>
  <c r="AH101" i="5"/>
  <c r="AF101" i="5"/>
  <c r="AP101" i="5" s="1"/>
  <c r="AH100" i="5"/>
  <c r="AF100" i="5"/>
  <c r="AP100" i="5" s="1"/>
  <c r="AH99" i="5"/>
  <c r="AF99" i="5"/>
  <c r="AP99" i="5" s="1"/>
  <c r="AH98" i="5"/>
  <c r="AF98" i="5"/>
  <c r="AF111" i="5" s="1"/>
  <c r="AF112" i="5" s="1"/>
  <c r="AH97" i="5"/>
  <c r="AH111" i="5" s="1"/>
  <c r="AF97" i="5"/>
  <c r="AP97" i="5" s="1"/>
  <c r="BF95" i="5"/>
  <c r="BD95" i="5"/>
  <c r="BB95" i="5"/>
  <c r="BB112" i="5" s="1"/>
  <c r="AZ95" i="5"/>
  <c r="AX95" i="5"/>
  <c r="AX112" i="5" s="1"/>
  <c r="AV95" i="5"/>
  <c r="AT95" i="5"/>
  <c r="AT112" i="5" s="1"/>
  <c r="AR95" i="5"/>
  <c r="AN95" i="5"/>
  <c r="AL95" i="5"/>
  <c r="AL112" i="5" s="1"/>
  <c r="AL113" i="5" s="1"/>
  <c r="AJ95" i="5"/>
  <c r="AD95" i="5"/>
  <c r="AD112" i="5" s="1"/>
  <c r="AD113" i="5" s="1"/>
  <c r="AB95" i="5"/>
  <c r="AB112" i="5" s="1"/>
  <c r="Z95" i="5"/>
  <c r="Z112" i="5" s="1"/>
  <c r="X95" i="5"/>
  <c r="X112" i="5" s="1"/>
  <c r="V95" i="5"/>
  <c r="V112" i="5" s="1"/>
  <c r="V113" i="5" s="1"/>
  <c r="AH94" i="5"/>
  <c r="AF94" i="5"/>
  <c r="AP94" i="5" s="1"/>
  <c r="AH93" i="5"/>
  <c r="AH95" i="5" s="1"/>
  <c r="AF93" i="5"/>
  <c r="AF95" i="5" s="1"/>
  <c r="BB90" i="5"/>
  <c r="AX90" i="5"/>
  <c r="AT90" i="5"/>
  <c r="AL90" i="5"/>
  <c r="AD90" i="5"/>
  <c r="Z90" i="5"/>
  <c r="V90" i="5"/>
  <c r="BD89" i="5"/>
  <c r="BB89" i="5"/>
  <c r="AZ89" i="5"/>
  <c r="AX89" i="5"/>
  <c r="AV89" i="5"/>
  <c r="AT89" i="5"/>
  <c r="AR89" i="5"/>
  <c r="AN89" i="5"/>
  <c r="AL89" i="5"/>
  <c r="AJ89" i="5"/>
  <c r="AD89" i="5"/>
  <c r="AB89" i="5"/>
  <c r="AB90" i="5" s="1"/>
  <c r="Z89" i="5"/>
  <c r="X89" i="5"/>
  <c r="X90" i="5" s="1"/>
  <c r="V89" i="5"/>
  <c r="AP88" i="5"/>
  <c r="AF88" i="5"/>
  <c r="AP87" i="5"/>
  <c r="AF87" i="5"/>
  <c r="AH86" i="5"/>
  <c r="AF86" i="5"/>
  <c r="AP86" i="5" s="1"/>
  <c r="AH85" i="5"/>
  <c r="BF85" i="5" s="1"/>
  <c r="BF89" i="5" s="1"/>
  <c r="BF90" i="5" s="1"/>
  <c r="AF85" i="5"/>
  <c r="AP85" i="5" s="1"/>
  <c r="AH84" i="5"/>
  <c r="AF84" i="5"/>
  <c r="AH83" i="5"/>
  <c r="AF83" i="5"/>
  <c r="AP83" i="5" s="1"/>
  <c r="AH82" i="5"/>
  <c r="AF82" i="5"/>
  <c r="AP82" i="5" s="1"/>
  <c r="AH81" i="5"/>
  <c r="AF81" i="5"/>
  <c r="AP81" i="5" s="1"/>
  <c r="AH80" i="5"/>
  <c r="AF80" i="5"/>
  <c r="AH79" i="5"/>
  <c r="AF79" i="5"/>
  <c r="AP79" i="5" s="1"/>
  <c r="AH78" i="5"/>
  <c r="AF78" i="5"/>
  <c r="AP78" i="5" s="1"/>
  <c r="AH77" i="5"/>
  <c r="AF77" i="5"/>
  <c r="AP77" i="5" s="1"/>
  <c r="AH76" i="5"/>
  <c r="AF76" i="5"/>
  <c r="AH75" i="5"/>
  <c r="AF75" i="5"/>
  <c r="AP75" i="5" s="1"/>
  <c r="AH74" i="5"/>
  <c r="AF74" i="5"/>
  <c r="AP74" i="5" s="1"/>
  <c r="AH73" i="5"/>
  <c r="AF73" i="5"/>
  <c r="AP73" i="5" s="1"/>
  <c r="AH72" i="5"/>
  <c r="AF72" i="5"/>
  <c r="AH71" i="5"/>
  <c r="AF71" i="5"/>
  <c r="AF89" i="5" s="1"/>
  <c r="AH70" i="5"/>
  <c r="AF70" i="5"/>
  <c r="AP70" i="5" s="1"/>
  <c r="AH69" i="5"/>
  <c r="AH89" i="5" s="1"/>
  <c r="AH90" i="5" s="1"/>
  <c r="AF69" i="5"/>
  <c r="AP69" i="5" s="1"/>
  <c r="BF67" i="5"/>
  <c r="BD67" i="5"/>
  <c r="BB67" i="5"/>
  <c r="AZ67" i="5"/>
  <c r="AX67" i="5"/>
  <c r="AV67" i="5"/>
  <c r="AT67" i="5"/>
  <c r="AR67" i="5"/>
  <c r="AN67" i="5"/>
  <c r="AL67" i="5"/>
  <c r="AJ67" i="5"/>
  <c r="AD67" i="5"/>
  <c r="X67" i="5"/>
  <c r="V67" i="5"/>
  <c r="AH66" i="5"/>
  <c r="AF66" i="5"/>
  <c r="AP66" i="5" s="1"/>
  <c r="AH65" i="5"/>
  <c r="AF65" i="5"/>
  <c r="AH64" i="5"/>
  <c r="AF64" i="5"/>
  <c r="AP64" i="5" s="1"/>
  <c r="AH63" i="5"/>
  <c r="AF63" i="5"/>
  <c r="AP63" i="5" s="1"/>
  <c r="AH62" i="5"/>
  <c r="AF62" i="5"/>
  <c r="AP62" i="5" s="1"/>
  <c r="AH61" i="5"/>
  <c r="AF61" i="5"/>
  <c r="AH60" i="5"/>
  <c r="AF60" i="5"/>
  <c r="AP60" i="5" s="1"/>
  <c r="AH59" i="5"/>
  <c r="AF59" i="5"/>
  <c r="AP59" i="5" s="1"/>
  <c r="AH58" i="5"/>
  <c r="AF58" i="5"/>
  <c r="AP58" i="5" s="1"/>
  <c r="AH57" i="5"/>
  <c r="AF57" i="5"/>
  <c r="AH56" i="5"/>
  <c r="AF56" i="5"/>
  <c r="AP56" i="5" s="1"/>
  <c r="AH55" i="5"/>
  <c r="AF55" i="5"/>
  <c r="AP55" i="5" s="1"/>
  <c r="AH54" i="5"/>
  <c r="AF54" i="5"/>
  <c r="AP54" i="5" s="1"/>
  <c r="AH53" i="5"/>
  <c r="AF53" i="5"/>
  <c r="AH52" i="5"/>
  <c r="AF52" i="5"/>
  <c r="AP52" i="5" s="1"/>
  <c r="AH51" i="5"/>
  <c r="AF51" i="5"/>
  <c r="AP51" i="5" s="1"/>
  <c r="AH50" i="5"/>
  <c r="AF50" i="5"/>
  <c r="AP50" i="5" s="1"/>
  <c r="AH49" i="5"/>
  <c r="AF49" i="5"/>
  <c r="AH48" i="5"/>
  <c r="AF48" i="5"/>
  <c r="AP48" i="5" s="1"/>
  <c r="AH47" i="5"/>
  <c r="AF47" i="5"/>
  <c r="AP47" i="5" s="1"/>
  <c r="AH46" i="5"/>
  <c r="AH67" i="5" s="1"/>
  <c r="AF46" i="5"/>
  <c r="AF67" i="5" s="1"/>
  <c r="C33" i="5"/>
  <c r="P33" i="5" s="1"/>
  <c r="P32" i="5"/>
  <c r="P31" i="5"/>
  <c r="P30" i="5"/>
  <c r="F20" i="5"/>
  <c r="G20" i="5" s="1"/>
  <c r="H20" i="5" s="1"/>
  <c r="I20" i="5" s="1"/>
  <c r="J20" i="5" s="1"/>
  <c r="K20" i="5" s="1"/>
  <c r="L20" i="5" s="1"/>
  <c r="M20" i="5" s="1"/>
  <c r="N20" i="5" s="1"/>
  <c r="O20" i="5" s="1"/>
  <c r="P20" i="5" s="1"/>
  <c r="Q20" i="5" s="1"/>
  <c r="R20" i="5" s="1"/>
  <c r="S20" i="5" s="1"/>
  <c r="T20" i="5" s="1"/>
  <c r="U20" i="5" s="1"/>
  <c r="V20" i="5" s="1"/>
  <c r="W20" i="5" s="1"/>
  <c r="X20" i="5" s="1"/>
  <c r="Y20" i="5" s="1"/>
  <c r="Z20" i="5" s="1"/>
  <c r="AA20" i="5" s="1"/>
  <c r="AB20" i="5" s="1"/>
  <c r="AC20" i="5" s="1"/>
  <c r="AD20" i="5" s="1"/>
  <c r="AE20" i="5" s="1"/>
  <c r="AF20" i="5" s="1"/>
  <c r="AG20" i="5" s="1"/>
  <c r="AH20" i="5" s="1"/>
  <c r="AI20" i="5" s="1"/>
  <c r="AJ20" i="5" s="1"/>
  <c r="AK20" i="5" s="1"/>
  <c r="AL20" i="5" s="1"/>
  <c r="AM20" i="5" s="1"/>
  <c r="AN20" i="5" s="1"/>
  <c r="AO20" i="5" s="1"/>
  <c r="AP20" i="5" s="1"/>
  <c r="AQ20" i="5" s="1"/>
  <c r="AR20" i="5" s="1"/>
  <c r="AS20" i="5" s="1"/>
  <c r="AT20" i="5" s="1"/>
  <c r="AU20" i="5" s="1"/>
  <c r="AV20" i="5" s="1"/>
  <c r="AW20" i="5" s="1"/>
  <c r="AX20" i="5" s="1"/>
  <c r="AY20" i="5" s="1"/>
  <c r="AZ20" i="5" s="1"/>
  <c r="BA20" i="5" s="1"/>
  <c r="BB20" i="5" s="1"/>
  <c r="D20" i="5"/>
  <c r="E20" i="5" s="1"/>
  <c r="W25" i="4"/>
  <c r="V25" i="4"/>
  <c r="U25" i="4"/>
  <c r="T25" i="4"/>
  <c r="S25" i="4"/>
  <c r="P25" i="4"/>
  <c r="O25" i="4"/>
  <c r="N25" i="4"/>
  <c r="M25" i="4"/>
  <c r="L25" i="4"/>
  <c r="K25" i="4"/>
  <c r="J25" i="4"/>
  <c r="I25" i="4"/>
  <c r="H25" i="4"/>
  <c r="G25" i="4"/>
  <c r="F25" i="4"/>
  <c r="D25" i="4"/>
  <c r="X24" i="4"/>
  <c r="Q24" i="4"/>
  <c r="R24" i="4" s="1"/>
  <c r="E24" i="4"/>
  <c r="X23" i="4"/>
  <c r="X25" i="4" s="1"/>
  <c r="Q23" i="4"/>
  <c r="R23" i="4" s="1"/>
  <c r="E23" i="4"/>
  <c r="E25" i="4" s="1"/>
  <c r="O22" i="4"/>
  <c r="N22" i="4"/>
  <c r="M22" i="4"/>
  <c r="L22" i="4"/>
  <c r="K22" i="4"/>
  <c r="I22" i="4"/>
  <c r="H22" i="4"/>
  <c r="F22" i="4"/>
  <c r="D22" i="4"/>
  <c r="W21" i="4"/>
  <c r="V21" i="4"/>
  <c r="U21" i="4"/>
  <c r="X21" i="4" s="1"/>
  <c r="P21" i="4"/>
  <c r="Q21" i="4" s="1"/>
  <c r="R21" i="4" s="1"/>
  <c r="E21" i="4"/>
  <c r="S21" i="4" s="1"/>
  <c r="T21" i="4" s="1"/>
  <c r="W20" i="4"/>
  <c r="V20" i="4"/>
  <c r="U20" i="4"/>
  <c r="P20" i="4"/>
  <c r="Q20" i="4" s="1"/>
  <c r="R20" i="4" s="1"/>
  <c r="E20" i="4"/>
  <c r="S20" i="4" s="1"/>
  <c r="T20" i="4" s="1"/>
  <c r="W19" i="4"/>
  <c r="V19" i="4"/>
  <c r="U19" i="4"/>
  <c r="P19" i="4"/>
  <c r="Q19" i="4" s="1"/>
  <c r="R19" i="4" s="1"/>
  <c r="E19" i="4"/>
  <c r="S19" i="4" s="1"/>
  <c r="T19" i="4" s="1"/>
  <c r="W18" i="4"/>
  <c r="V18" i="4"/>
  <c r="U18" i="4"/>
  <c r="P18" i="4"/>
  <c r="Q18" i="4" s="1"/>
  <c r="R18" i="4" s="1"/>
  <c r="E18" i="4"/>
  <c r="S18" i="4" s="1"/>
  <c r="T18" i="4" s="1"/>
  <c r="W17" i="4"/>
  <c r="U17" i="4"/>
  <c r="P17" i="4"/>
  <c r="Q17" i="4" s="1"/>
  <c r="R17" i="4" s="1"/>
  <c r="E17" i="4"/>
  <c r="S17" i="4" s="1"/>
  <c r="T17" i="4" s="1"/>
  <c r="W16" i="4"/>
  <c r="V16" i="4"/>
  <c r="U16" i="4"/>
  <c r="P16" i="4"/>
  <c r="Q16" i="4" s="1"/>
  <c r="R16" i="4" s="1"/>
  <c r="E16" i="4"/>
  <c r="S16" i="4" s="1"/>
  <c r="T16" i="4" s="1"/>
  <c r="W15" i="4"/>
  <c r="V15" i="4"/>
  <c r="U15" i="4"/>
  <c r="T15" i="4"/>
  <c r="Q15" i="4"/>
  <c r="R15" i="4" s="1"/>
  <c r="P15" i="4"/>
  <c r="E15" i="4"/>
  <c r="W14" i="4"/>
  <c r="V14" i="4"/>
  <c r="U14" i="4"/>
  <c r="T14" i="4"/>
  <c r="P14" i="4"/>
  <c r="Q14" i="4" s="1"/>
  <c r="E14" i="4"/>
  <c r="W13" i="4"/>
  <c r="V13" i="4"/>
  <c r="X13" i="4" s="1"/>
  <c r="U13" i="4"/>
  <c r="T13" i="4"/>
  <c r="P13" i="4"/>
  <c r="Q13" i="4" s="1"/>
  <c r="R13" i="4" s="1"/>
  <c r="E13" i="4"/>
  <c r="W12" i="4"/>
  <c r="V12" i="4"/>
  <c r="U12" i="4"/>
  <c r="T12" i="4"/>
  <c r="P12" i="4"/>
  <c r="Q12" i="4" s="1"/>
  <c r="R12" i="4" s="1"/>
  <c r="E12" i="4"/>
  <c r="O11" i="4"/>
  <c r="N11" i="4"/>
  <c r="M11" i="4"/>
  <c r="L11" i="4"/>
  <c r="K11" i="4"/>
  <c r="J11" i="4"/>
  <c r="I11" i="4"/>
  <c r="H11" i="4"/>
  <c r="F11" i="4"/>
  <c r="D11" i="4"/>
  <c r="D26" i="4" s="1"/>
  <c r="W10" i="4"/>
  <c r="V10" i="4"/>
  <c r="U10" i="4"/>
  <c r="P10" i="4"/>
  <c r="Q10" i="4" s="1"/>
  <c r="R10" i="4" s="1"/>
  <c r="E10" i="4"/>
  <c r="S10" i="4" s="1"/>
  <c r="T10" i="4" s="1"/>
  <c r="W8" i="4"/>
  <c r="V8" i="4"/>
  <c r="U8" i="4"/>
  <c r="X8" i="4" s="1"/>
  <c r="P8" i="4"/>
  <c r="Q8" i="4" s="1"/>
  <c r="R8" i="4" s="1"/>
  <c r="E8" i="4"/>
  <c r="S8" i="4" s="1"/>
  <c r="T8" i="4" s="1"/>
  <c r="W7" i="4"/>
  <c r="V7" i="4"/>
  <c r="U7" i="4"/>
  <c r="P7" i="4"/>
  <c r="Q7" i="4" s="1"/>
  <c r="R7" i="4" s="1"/>
  <c r="E7" i="4"/>
  <c r="S7" i="4" s="1"/>
  <c r="T7" i="4" s="1"/>
  <c r="W6" i="4"/>
  <c r="V6" i="4"/>
  <c r="U6" i="4"/>
  <c r="X6" i="4" s="1"/>
  <c r="P6" i="4"/>
  <c r="Q6" i="4" s="1"/>
  <c r="R6" i="4" s="1"/>
  <c r="E6" i="4"/>
  <c r="S6" i="4" s="1"/>
  <c r="T6" i="4" s="1"/>
  <c r="W5" i="4"/>
  <c r="V5" i="4"/>
  <c r="U5" i="4"/>
  <c r="P5" i="4"/>
  <c r="Q5" i="4" s="1"/>
  <c r="R5" i="4" s="1"/>
  <c r="E5" i="4"/>
  <c r="S5" i="4" s="1"/>
  <c r="W4" i="4"/>
  <c r="V4" i="4"/>
  <c r="U4" i="4"/>
  <c r="T4" i="4"/>
  <c r="P4" i="4"/>
  <c r="Q4" i="4" s="1"/>
  <c r="R4" i="4" s="1"/>
  <c r="E4" i="4"/>
  <c r="W3" i="4"/>
  <c r="V3" i="4"/>
  <c r="U3" i="4"/>
  <c r="T3" i="4"/>
  <c r="P3" i="4"/>
  <c r="Q3" i="4" s="1"/>
  <c r="R3" i="4" s="1"/>
  <c r="E3" i="4"/>
  <c r="W2" i="4"/>
  <c r="W11" i="4" s="1"/>
  <c r="V2" i="4"/>
  <c r="U2" i="4"/>
  <c r="T2" i="4"/>
  <c r="P2" i="4"/>
  <c r="Q2" i="4" s="1"/>
  <c r="R2" i="4" s="1"/>
  <c r="E2" i="4"/>
  <c r="AA70" i="3"/>
  <c r="W70" i="3"/>
  <c r="U70" i="3"/>
  <c r="AM69" i="3"/>
  <c r="AM70" i="3" s="1"/>
  <c r="AK69" i="3"/>
  <c r="AK70" i="3" s="1"/>
  <c r="AI69" i="3"/>
  <c r="AI70" i="3" s="1"/>
  <c r="AC69" i="3"/>
  <c r="AC70" i="3" s="1"/>
  <c r="AG68" i="3"/>
  <c r="AE68" i="3"/>
  <c r="AG67" i="3"/>
  <c r="AE67" i="3"/>
  <c r="AG66" i="3"/>
  <c r="AE66" i="3"/>
  <c r="AG65" i="3"/>
  <c r="AE65" i="3"/>
  <c r="AG64" i="3"/>
  <c r="AG69" i="3" s="1"/>
  <c r="AG70" i="3" s="1"/>
  <c r="AE64" i="3"/>
  <c r="AA61" i="3"/>
  <c r="AA71" i="3" s="1"/>
  <c r="W61" i="3"/>
  <c r="U61" i="3"/>
  <c r="AU60" i="3"/>
  <c r="AM60" i="3"/>
  <c r="AK60" i="3"/>
  <c r="AI60" i="3"/>
  <c r="AE59" i="3"/>
  <c r="AO59" i="3" s="1"/>
  <c r="AE58" i="3"/>
  <c r="AO58" i="3" s="1"/>
  <c r="AG57" i="3"/>
  <c r="AE57" i="3"/>
  <c r="AG55" i="3"/>
  <c r="AE55" i="3"/>
  <c r="AG53" i="3"/>
  <c r="AE53" i="3"/>
  <c r="AO53" i="3" s="1"/>
  <c r="AG52" i="3"/>
  <c r="AE52" i="3"/>
  <c r="AG51" i="3"/>
  <c r="AE51" i="3"/>
  <c r="AG50" i="3"/>
  <c r="AE50" i="3"/>
  <c r="AO50" i="3" s="1"/>
  <c r="AG49" i="3"/>
  <c r="AE49" i="3"/>
  <c r="AM47" i="3"/>
  <c r="AK47" i="3"/>
  <c r="AI47" i="3"/>
  <c r="AC47" i="3"/>
  <c r="AG46" i="3"/>
  <c r="AQ46" i="3" s="1"/>
  <c r="AQ47" i="3" s="1"/>
  <c r="AE46" i="3"/>
  <c r="AO46" i="3" s="1"/>
  <c r="AG45" i="3"/>
  <c r="AE45" i="3"/>
  <c r="AG44" i="3"/>
  <c r="AU44" i="3" s="1"/>
  <c r="AE44" i="3"/>
  <c r="AG43" i="3"/>
  <c r="AG47" i="3" s="1"/>
  <c r="AE43" i="3"/>
  <c r="AE47" i="3" s="1"/>
  <c r="R29" i="3"/>
  <c r="R28" i="3"/>
  <c r="F19" i="3"/>
  <c r="G19" i="3" s="1"/>
  <c r="H19" i="3" s="1"/>
  <c r="I19" i="3" s="1"/>
  <c r="J19" i="3" s="1"/>
  <c r="K19" i="3" s="1"/>
  <c r="L19" i="3" s="1"/>
  <c r="M19" i="3" s="1"/>
  <c r="N19" i="3" s="1"/>
  <c r="O19" i="3" s="1"/>
  <c r="P19" i="3" s="1"/>
  <c r="Q19" i="3" s="1"/>
  <c r="R19" i="3" s="1"/>
  <c r="S19" i="3" s="1"/>
  <c r="T19" i="3" s="1"/>
  <c r="U19" i="3" s="1"/>
  <c r="V19" i="3" s="1"/>
  <c r="W19" i="3" s="1"/>
  <c r="X19" i="3" s="1"/>
  <c r="Y19" i="3" s="1"/>
  <c r="Z19" i="3" s="1"/>
  <c r="AA19" i="3" s="1"/>
  <c r="AB19" i="3" s="1"/>
  <c r="AC19" i="3" s="1"/>
  <c r="AD19" i="3" s="1"/>
  <c r="AE19" i="3" s="1"/>
  <c r="AF19" i="3" s="1"/>
  <c r="AG19" i="3" s="1"/>
  <c r="AH19" i="3" s="1"/>
  <c r="AI19" i="3" s="1"/>
  <c r="AJ19" i="3" s="1"/>
  <c r="AK19" i="3" s="1"/>
  <c r="AL19" i="3" s="1"/>
  <c r="AM19" i="3" s="1"/>
  <c r="AN19" i="3" s="1"/>
  <c r="AO19" i="3" s="1"/>
  <c r="AP19" i="3" s="1"/>
  <c r="AQ19" i="3" s="1"/>
  <c r="AR19" i="3" s="1"/>
  <c r="AS19" i="3" s="1"/>
  <c r="AT19" i="3" s="1"/>
  <c r="AU19" i="3" s="1"/>
  <c r="AV19" i="3" s="1"/>
  <c r="AW19" i="3" s="1"/>
  <c r="AX19" i="3" s="1"/>
  <c r="AY19" i="3" s="1"/>
  <c r="AZ19" i="3" s="1"/>
  <c r="BA19" i="3" s="1"/>
  <c r="BB19" i="3" s="1"/>
  <c r="BC19" i="3" s="1"/>
  <c r="BD19" i="3" s="1"/>
  <c r="X108" i="2"/>
  <c r="W108" i="2"/>
  <c r="V108" i="2"/>
  <c r="Y108" i="2" s="1"/>
  <c r="T108" i="2"/>
  <c r="Q108" i="2"/>
  <c r="P108" i="2"/>
  <c r="O108" i="2"/>
  <c r="R108" i="2" s="1"/>
  <c r="S108" i="2" s="1"/>
  <c r="D108" i="2"/>
  <c r="X107" i="2"/>
  <c r="W107" i="2"/>
  <c r="Y107" i="2" s="1"/>
  <c r="V107" i="2"/>
  <c r="T107" i="2"/>
  <c r="R107" i="2"/>
  <c r="S107" i="2" s="1"/>
  <c r="Q107" i="2"/>
  <c r="P107" i="2"/>
  <c r="O107" i="2"/>
  <c r="D107" i="2"/>
  <c r="X106" i="2"/>
  <c r="W106" i="2"/>
  <c r="V106" i="2"/>
  <c r="Y106" i="2" s="1"/>
  <c r="T106" i="2"/>
  <c r="Q106" i="2"/>
  <c r="P106" i="2"/>
  <c r="O106" i="2"/>
  <c r="R106" i="2" s="1"/>
  <c r="S106" i="2" s="1"/>
  <c r="D106" i="2"/>
  <c r="X105" i="2"/>
  <c r="W105" i="2"/>
  <c r="Y105" i="2" s="1"/>
  <c r="V105" i="2"/>
  <c r="T105" i="2"/>
  <c r="R105" i="2"/>
  <c r="S105" i="2" s="1"/>
  <c r="Q105" i="2"/>
  <c r="P105" i="2"/>
  <c r="O105" i="2"/>
  <c r="D105" i="2"/>
  <c r="X102" i="2"/>
  <c r="W102" i="2"/>
  <c r="V102" i="2"/>
  <c r="Y102" i="2" s="1"/>
  <c r="T102" i="2"/>
  <c r="Q102" i="2"/>
  <c r="P102" i="2"/>
  <c r="O102" i="2"/>
  <c r="R102" i="2" s="1"/>
  <c r="S102" i="2" s="1"/>
  <c r="D102" i="2"/>
  <c r="X101" i="2"/>
  <c r="W101" i="2"/>
  <c r="Y101" i="2" s="1"/>
  <c r="V101" i="2"/>
  <c r="T101" i="2"/>
  <c r="R101" i="2"/>
  <c r="S101" i="2" s="1"/>
  <c r="Q101" i="2"/>
  <c r="P101" i="2"/>
  <c r="O101" i="2"/>
  <c r="D101" i="2"/>
  <c r="X99" i="2"/>
  <c r="W99" i="2"/>
  <c r="V99" i="2"/>
  <c r="Y99" i="2" s="1"/>
  <c r="T99" i="2"/>
  <c r="Q99" i="2"/>
  <c r="P99" i="2"/>
  <c r="O99" i="2"/>
  <c r="R99" i="2" s="1"/>
  <c r="S99" i="2" s="1"/>
  <c r="D99" i="2"/>
  <c r="X98" i="2"/>
  <c r="W98" i="2"/>
  <c r="Y98" i="2" s="1"/>
  <c r="V98" i="2"/>
  <c r="T98" i="2"/>
  <c r="R98" i="2"/>
  <c r="S98" i="2" s="1"/>
  <c r="Q98" i="2"/>
  <c r="P98" i="2"/>
  <c r="O98" i="2"/>
  <c r="D98" i="2"/>
  <c r="X97" i="2"/>
  <c r="W97" i="2"/>
  <c r="V97" i="2"/>
  <c r="Y97" i="2" s="1"/>
  <c r="T97" i="2"/>
  <c r="Q97" i="2"/>
  <c r="P97" i="2"/>
  <c r="O97" i="2"/>
  <c r="R97" i="2" s="1"/>
  <c r="S97" i="2" s="1"/>
  <c r="D97" i="2"/>
  <c r="X95" i="2"/>
  <c r="W95" i="2"/>
  <c r="V95" i="2"/>
  <c r="T95" i="2"/>
  <c r="Q95" i="2"/>
  <c r="P95" i="2"/>
  <c r="O95" i="2"/>
  <c r="R95" i="2" s="1"/>
  <c r="S95" i="2" s="1"/>
  <c r="D95" i="2"/>
  <c r="X94" i="2"/>
  <c r="W94" i="2"/>
  <c r="Y94" i="2" s="1"/>
  <c r="V94" i="2"/>
  <c r="T94" i="2"/>
  <c r="R94" i="2"/>
  <c r="S94" i="2" s="1"/>
  <c r="Q94" i="2"/>
  <c r="P94" i="2"/>
  <c r="O94" i="2"/>
  <c r="D94" i="2"/>
  <c r="Z81" i="2"/>
  <c r="U80" i="2"/>
  <c r="U81" i="2" s="1"/>
  <c r="N80" i="2"/>
  <c r="N81" i="2" s="1"/>
  <c r="M80" i="2"/>
  <c r="M81" i="2" s="1"/>
  <c r="L80" i="2"/>
  <c r="L81" i="2" s="1"/>
  <c r="K80" i="2"/>
  <c r="K81" i="2" s="1"/>
  <c r="J80" i="2"/>
  <c r="J81" i="2" s="1"/>
  <c r="I80" i="2"/>
  <c r="I81" i="2" s="1"/>
  <c r="H80" i="2"/>
  <c r="H81" i="2" s="1"/>
  <c r="G80" i="2"/>
  <c r="G81" i="2" s="1"/>
  <c r="F80" i="2"/>
  <c r="F81" i="2" s="1"/>
  <c r="E80" i="2"/>
  <c r="E81" i="2" s="1"/>
  <c r="C80" i="2"/>
  <c r="C81" i="2" s="1"/>
  <c r="Y79" i="2"/>
  <c r="T79" i="2"/>
  <c r="Q79" i="2"/>
  <c r="P79" i="2"/>
  <c r="O79" i="2"/>
  <c r="O80" i="2" s="1"/>
  <c r="D79" i="2"/>
  <c r="Y78" i="2"/>
  <c r="T78" i="2"/>
  <c r="S78" i="2"/>
  <c r="R78" i="2"/>
  <c r="Q78" i="2"/>
  <c r="P78" i="2"/>
  <c r="D78" i="2"/>
  <c r="D77" i="2"/>
  <c r="D76" i="2"/>
  <c r="D75" i="2"/>
  <c r="D74" i="2"/>
  <c r="X73" i="2"/>
  <c r="X80" i="2" s="1"/>
  <c r="W73" i="2"/>
  <c r="W80" i="2" s="1"/>
  <c r="V73" i="2"/>
  <c r="V80" i="2" s="1"/>
  <c r="T73" i="2"/>
  <c r="T80" i="2" s="1"/>
  <c r="S73" i="2"/>
  <c r="R73" i="2"/>
  <c r="Q73" i="2"/>
  <c r="Q80" i="2" s="1"/>
  <c r="P73" i="2"/>
  <c r="P80" i="2" s="1"/>
  <c r="D73" i="2"/>
  <c r="D80" i="2" s="1"/>
  <c r="U72" i="2"/>
  <c r="N72" i="2"/>
  <c r="M72" i="2"/>
  <c r="L72" i="2"/>
  <c r="K72" i="2"/>
  <c r="J72" i="2"/>
  <c r="I72" i="2"/>
  <c r="H72" i="2"/>
  <c r="G72" i="2"/>
  <c r="F72" i="2"/>
  <c r="E72" i="2"/>
  <c r="C72" i="2"/>
  <c r="D71" i="2"/>
  <c r="D70" i="2"/>
  <c r="D69" i="2"/>
  <c r="X68" i="2"/>
  <c r="W68" i="2"/>
  <c r="V68" i="2"/>
  <c r="Y68" i="2" s="1"/>
  <c r="T68" i="2"/>
  <c r="Q68" i="2"/>
  <c r="P68" i="2"/>
  <c r="O68" i="2"/>
  <c r="R68" i="2" s="1"/>
  <c r="S68" i="2" s="1"/>
  <c r="D68" i="2"/>
  <c r="X67" i="2"/>
  <c r="W67" i="2"/>
  <c r="Y67" i="2" s="1"/>
  <c r="V67" i="2"/>
  <c r="T67" i="2"/>
  <c r="R67" i="2"/>
  <c r="S67" i="2" s="1"/>
  <c r="Q67" i="2"/>
  <c r="P67" i="2"/>
  <c r="O67" i="2"/>
  <c r="D67" i="2"/>
  <c r="D66" i="2"/>
  <c r="X65" i="2"/>
  <c r="W65" i="2"/>
  <c r="Y65" i="2" s="1"/>
  <c r="V65" i="2"/>
  <c r="T65" i="2"/>
  <c r="Q65" i="2"/>
  <c r="P65" i="2"/>
  <c r="O65" i="2"/>
  <c r="R65" i="2" s="1"/>
  <c r="S65" i="2" s="1"/>
  <c r="D65" i="2"/>
  <c r="X64" i="2"/>
  <c r="W64" i="2"/>
  <c r="V64" i="2"/>
  <c r="Y64" i="2" s="1"/>
  <c r="T64" i="2"/>
  <c r="Q64" i="2"/>
  <c r="P64" i="2"/>
  <c r="O64" i="2"/>
  <c r="O72" i="2" s="1"/>
  <c r="D64" i="2"/>
  <c r="X63" i="2"/>
  <c r="X72" i="2" s="1"/>
  <c r="W63" i="2"/>
  <c r="Y63" i="2" s="1"/>
  <c r="V63" i="2"/>
  <c r="V72" i="2" s="1"/>
  <c r="T63" i="2"/>
  <c r="T72" i="2" s="1"/>
  <c r="R63" i="2"/>
  <c r="Q63" i="2"/>
  <c r="Q72" i="2" s="1"/>
  <c r="P63" i="2"/>
  <c r="P72" i="2" s="1"/>
  <c r="D63" i="2"/>
  <c r="D72" i="2" s="1"/>
  <c r="U62" i="2"/>
  <c r="N62" i="2"/>
  <c r="M62" i="2"/>
  <c r="L62" i="2"/>
  <c r="K62" i="2"/>
  <c r="J62" i="2"/>
  <c r="I62" i="2"/>
  <c r="H62" i="2"/>
  <c r="G62" i="2"/>
  <c r="F62" i="2"/>
  <c r="E62" i="2"/>
  <c r="C62" i="2"/>
  <c r="D61" i="2"/>
  <c r="D60" i="2"/>
  <c r="D59" i="2"/>
  <c r="X58" i="2"/>
  <c r="W58" i="2"/>
  <c r="Y58" i="2" s="1"/>
  <c r="V58" i="2"/>
  <c r="T58" i="2"/>
  <c r="Q58" i="2"/>
  <c r="P58" i="2"/>
  <c r="O58" i="2"/>
  <c r="R58" i="2" s="1"/>
  <c r="S58" i="2" s="1"/>
  <c r="D58" i="2"/>
  <c r="D57" i="2"/>
  <c r="X56" i="2"/>
  <c r="W56" i="2"/>
  <c r="V56" i="2"/>
  <c r="Y56" i="2" s="1"/>
  <c r="T56" i="2"/>
  <c r="Q56" i="2"/>
  <c r="P56" i="2"/>
  <c r="O56" i="2"/>
  <c r="R56" i="2" s="1"/>
  <c r="S56" i="2" s="1"/>
  <c r="D56" i="2"/>
  <c r="D55" i="2"/>
  <c r="X54" i="2"/>
  <c r="W54" i="2"/>
  <c r="V54" i="2"/>
  <c r="Y54" i="2" s="1"/>
  <c r="T54" i="2"/>
  <c r="Q54" i="2"/>
  <c r="P54" i="2"/>
  <c r="O54" i="2"/>
  <c r="R54" i="2" s="1"/>
  <c r="S54" i="2" s="1"/>
  <c r="D54" i="2"/>
  <c r="X53" i="2"/>
  <c r="W53" i="2"/>
  <c r="Y53" i="2" s="1"/>
  <c r="V53" i="2"/>
  <c r="T53" i="2"/>
  <c r="R53" i="2"/>
  <c r="S53" i="2" s="1"/>
  <c r="Q53" i="2"/>
  <c r="P53" i="2"/>
  <c r="O53" i="2"/>
  <c r="O62" i="2" s="1"/>
  <c r="D53" i="2"/>
  <c r="X52" i="2"/>
  <c r="X62" i="2" s="1"/>
  <c r="W52" i="2"/>
  <c r="W62" i="2" s="1"/>
  <c r="V52" i="2"/>
  <c r="Y52" i="2" s="1"/>
  <c r="Y62" i="2" s="1"/>
  <c r="T52" i="2"/>
  <c r="T62" i="2" s="1"/>
  <c r="S52" i="2"/>
  <c r="S62" i="2" s="1"/>
  <c r="R52" i="2"/>
  <c r="Q52" i="2"/>
  <c r="Q62" i="2" s="1"/>
  <c r="P52" i="2"/>
  <c r="P62" i="2" s="1"/>
  <c r="D52" i="2"/>
  <c r="D62" i="2" s="1"/>
  <c r="U51" i="2"/>
  <c r="N51" i="2"/>
  <c r="M51" i="2"/>
  <c r="L51" i="2"/>
  <c r="K51" i="2"/>
  <c r="J51" i="2"/>
  <c r="I51" i="2"/>
  <c r="H51" i="2"/>
  <c r="G51" i="2"/>
  <c r="F51" i="2"/>
  <c r="E51" i="2"/>
  <c r="C51" i="2"/>
  <c r="D50" i="2"/>
  <c r="D49" i="2"/>
  <c r="D48" i="2"/>
  <c r="X47" i="2"/>
  <c r="W47" i="2"/>
  <c r="V47" i="2"/>
  <c r="Y47" i="2" s="1"/>
  <c r="T47" i="2"/>
  <c r="Q47" i="2"/>
  <c r="P47" i="2"/>
  <c r="O47" i="2"/>
  <c r="R47" i="2" s="1"/>
  <c r="S47" i="2" s="1"/>
  <c r="D47" i="2"/>
  <c r="X46" i="2"/>
  <c r="W46" i="2"/>
  <c r="Y46" i="2" s="1"/>
  <c r="V46" i="2"/>
  <c r="T46" i="2"/>
  <c r="R46" i="2"/>
  <c r="S46" i="2" s="1"/>
  <c r="Q46" i="2"/>
  <c r="P46" i="2"/>
  <c r="D46" i="2"/>
  <c r="X45" i="2"/>
  <c r="W45" i="2"/>
  <c r="Y45" i="2" s="1"/>
  <c r="V45" i="2"/>
  <c r="T45" i="2"/>
  <c r="R45" i="2"/>
  <c r="S45" i="2" s="1"/>
  <c r="Q45" i="2"/>
  <c r="P45" i="2"/>
  <c r="D45" i="2"/>
  <c r="W44" i="2"/>
  <c r="V44" i="2"/>
  <c r="T44" i="2"/>
  <c r="Q44" i="2"/>
  <c r="P44" i="2"/>
  <c r="O44" i="2"/>
  <c r="R44" i="2" s="1"/>
  <c r="S44" i="2" s="1"/>
  <c r="D44" i="2"/>
  <c r="X43" i="2"/>
  <c r="W43" i="2"/>
  <c r="Y43" i="2" s="1"/>
  <c r="V43" i="2"/>
  <c r="T43" i="2"/>
  <c r="Q43" i="2"/>
  <c r="P43" i="2"/>
  <c r="O43" i="2"/>
  <c r="O51" i="2" s="1"/>
  <c r="D43" i="2"/>
  <c r="X42" i="2"/>
  <c r="X51" i="2" s="1"/>
  <c r="W42" i="2"/>
  <c r="W51" i="2" s="1"/>
  <c r="V42" i="2"/>
  <c r="V51" i="2" s="1"/>
  <c r="T42" i="2"/>
  <c r="T51" i="2" s="1"/>
  <c r="R42" i="2"/>
  <c r="S42" i="2" s="1"/>
  <c r="Q42" i="2"/>
  <c r="Q51" i="2" s="1"/>
  <c r="P42" i="2"/>
  <c r="P51" i="2" s="1"/>
  <c r="D42" i="2"/>
  <c r="D51" i="2" s="1"/>
  <c r="U41" i="2"/>
  <c r="N41" i="2"/>
  <c r="M41" i="2"/>
  <c r="L41" i="2"/>
  <c r="K41" i="2"/>
  <c r="J41" i="2"/>
  <c r="I41" i="2"/>
  <c r="H41" i="2"/>
  <c r="G41" i="2"/>
  <c r="F41" i="2"/>
  <c r="E41" i="2"/>
  <c r="C41" i="2"/>
  <c r="D40" i="2"/>
  <c r="D39" i="2"/>
  <c r="D38" i="2"/>
  <c r="X37" i="2"/>
  <c r="W37" i="2"/>
  <c r="V37" i="2"/>
  <c r="Y37" i="2" s="1"/>
  <c r="T37" i="2"/>
  <c r="Q37" i="2"/>
  <c r="P37" i="2"/>
  <c r="O37" i="2"/>
  <c r="R37" i="2" s="1"/>
  <c r="S37" i="2" s="1"/>
  <c r="D37" i="2"/>
  <c r="X36" i="2"/>
  <c r="W36" i="2"/>
  <c r="Y36" i="2" s="1"/>
  <c r="V36" i="2"/>
  <c r="T36" i="2"/>
  <c r="Q36" i="2"/>
  <c r="P36" i="2"/>
  <c r="O36" i="2"/>
  <c r="R36" i="2" s="1"/>
  <c r="S36" i="2" s="1"/>
  <c r="D36" i="2"/>
  <c r="X35" i="2"/>
  <c r="W35" i="2"/>
  <c r="V35" i="2"/>
  <c r="Y35" i="2" s="1"/>
  <c r="T35" i="2"/>
  <c r="Q35" i="2"/>
  <c r="P35" i="2"/>
  <c r="O35" i="2"/>
  <c r="R35" i="2" s="1"/>
  <c r="S35" i="2" s="1"/>
  <c r="D35" i="2"/>
  <c r="X34" i="2"/>
  <c r="W34" i="2"/>
  <c r="Y34" i="2" s="1"/>
  <c r="V34" i="2"/>
  <c r="T34" i="2"/>
  <c r="Q34" i="2"/>
  <c r="P34" i="2"/>
  <c r="O34" i="2"/>
  <c r="R34" i="2" s="1"/>
  <c r="S34" i="2" s="1"/>
  <c r="D34" i="2"/>
  <c r="X33" i="2"/>
  <c r="W33" i="2"/>
  <c r="V33" i="2"/>
  <c r="Y33" i="2" s="1"/>
  <c r="T33" i="2"/>
  <c r="Q33" i="2"/>
  <c r="P33" i="2"/>
  <c r="O33" i="2"/>
  <c r="R33" i="2" s="1"/>
  <c r="S33" i="2" s="1"/>
  <c r="D33" i="2"/>
  <c r="X32" i="2"/>
  <c r="W32" i="2"/>
  <c r="Y32" i="2" s="1"/>
  <c r="V32" i="2"/>
  <c r="T32" i="2"/>
  <c r="Q32" i="2"/>
  <c r="P32" i="2"/>
  <c r="O32" i="2"/>
  <c r="R32" i="2" s="1"/>
  <c r="S32" i="2" s="1"/>
  <c r="D32" i="2"/>
  <c r="X31" i="2"/>
  <c r="X41" i="2" s="1"/>
  <c r="W31" i="2"/>
  <c r="W41" i="2" s="1"/>
  <c r="V31" i="2"/>
  <c r="V41" i="2" s="1"/>
  <c r="T31" i="2"/>
  <c r="T41" i="2" s="1"/>
  <c r="R31" i="2"/>
  <c r="R41" i="2" s="1"/>
  <c r="Q31" i="2"/>
  <c r="Q41" i="2" s="1"/>
  <c r="P31" i="2"/>
  <c r="P41" i="2" s="1"/>
  <c r="D31" i="2"/>
  <c r="D41" i="2" s="1"/>
  <c r="U30" i="2"/>
  <c r="N30" i="2"/>
  <c r="M30" i="2"/>
  <c r="L30" i="2"/>
  <c r="K30" i="2"/>
  <c r="J30" i="2"/>
  <c r="I30" i="2"/>
  <c r="H30" i="2"/>
  <c r="G30" i="2"/>
  <c r="F30" i="2"/>
  <c r="E30" i="2"/>
  <c r="C30" i="2"/>
  <c r="D29" i="2"/>
  <c r="X28" i="2"/>
  <c r="W28" i="2"/>
  <c r="V28" i="2"/>
  <c r="Y28" i="2" s="1"/>
  <c r="T28" i="2"/>
  <c r="Q28" i="2"/>
  <c r="P28" i="2"/>
  <c r="O28" i="2"/>
  <c r="R28" i="2" s="1"/>
  <c r="S28" i="2" s="1"/>
  <c r="D28" i="2"/>
  <c r="X27" i="2"/>
  <c r="W27" i="2"/>
  <c r="Y27" i="2" s="1"/>
  <c r="V27" i="2"/>
  <c r="T27" i="2"/>
  <c r="R27" i="2"/>
  <c r="S27" i="2" s="1"/>
  <c r="Q27" i="2"/>
  <c r="P27" i="2"/>
  <c r="O27" i="2"/>
  <c r="D27" i="2"/>
  <c r="X26" i="2"/>
  <c r="W26" i="2"/>
  <c r="V26" i="2"/>
  <c r="Y26" i="2" s="1"/>
  <c r="T26" i="2"/>
  <c r="Q26" i="2"/>
  <c r="P26" i="2"/>
  <c r="O26" i="2"/>
  <c r="R26" i="2" s="1"/>
  <c r="S26" i="2" s="1"/>
  <c r="D26" i="2"/>
  <c r="W25" i="2"/>
  <c r="V25" i="2"/>
  <c r="Y25" i="2" s="1"/>
  <c r="T25" i="2"/>
  <c r="Q25" i="2"/>
  <c r="P25" i="2"/>
  <c r="O25" i="2"/>
  <c r="R25" i="2" s="1"/>
  <c r="S25" i="2" s="1"/>
  <c r="D25" i="2"/>
  <c r="X24" i="2"/>
  <c r="X30" i="2" s="1"/>
  <c r="W24" i="2"/>
  <c r="Y24" i="2" s="1"/>
  <c r="V24" i="2"/>
  <c r="T24" i="2"/>
  <c r="R24" i="2"/>
  <c r="S24" i="2" s="1"/>
  <c r="Q24" i="2"/>
  <c r="P24" i="2"/>
  <c r="O24" i="2"/>
  <c r="D24" i="2"/>
  <c r="W23" i="2"/>
  <c r="Y23" i="2" s="1"/>
  <c r="T23" i="2"/>
  <c r="Q23" i="2"/>
  <c r="P23" i="2"/>
  <c r="O23" i="2"/>
  <c r="R23" i="2" s="1"/>
  <c r="S23" i="2" s="1"/>
  <c r="D23" i="2"/>
  <c r="W22" i="2"/>
  <c r="W30" i="2" s="1"/>
  <c r="V22" i="2"/>
  <c r="V30" i="2" s="1"/>
  <c r="T22" i="2"/>
  <c r="T30" i="2" s="1"/>
  <c r="Q22" i="2"/>
  <c r="Q30" i="2" s="1"/>
  <c r="P22" i="2"/>
  <c r="P30" i="2" s="1"/>
  <c r="O22" i="2"/>
  <c r="O30" i="2" s="1"/>
  <c r="D22" i="2"/>
  <c r="D30" i="2" s="1"/>
  <c r="N21" i="2"/>
  <c r="M21" i="2"/>
  <c r="L21" i="2"/>
  <c r="K21" i="2"/>
  <c r="J21" i="2"/>
  <c r="I21" i="2"/>
  <c r="H21" i="2"/>
  <c r="G21" i="2"/>
  <c r="F21" i="2"/>
  <c r="E21" i="2"/>
  <c r="C21" i="2"/>
  <c r="X20" i="2"/>
  <c r="W20" i="2"/>
  <c r="Y20" i="2" s="1"/>
  <c r="V20" i="2"/>
  <c r="T20" i="2"/>
  <c r="R20" i="2"/>
  <c r="S20" i="2" s="1"/>
  <c r="Q20" i="2"/>
  <c r="P20" i="2"/>
  <c r="O20" i="2"/>
  <c r="D20" i="2"/>
  <c r="X19" i="2"/>
  <c r="W19" i="2"/>
  <c r="V19" i="2"/>
  <c r="Y19" i="2" s="1"/>
  <c r="T19" i="2"/>
  <c r="Q19" i="2"/>
  <c r="P19" i="2"/>
  <c r="O19" i="2"/>
  <c r="R19" i="2" s="1"/>
  <c r="S19" i="2" s="1"/>
  <c r="D19" i="2"/>
  <c r="X18" i="2"/>
  <c r="W18" i="2"/>
  <c r="Y18" i="2" s="1"/>
  <c r="V18" i="2"/>
  <c r="T18" i="2"/>
  <c r="R18" i="2"/>
  <c r="S18" i="2" s="1"/>
  <c r="Q18" i="2"/>
  <c r="P18" i="2"/>
  <c r="O18" i="2"/>
  <c r="D18" i="2"/>
  <c r="X17" i="2"/>
  <c r="W17" i="2"/>
  <c r="V17" i="2"/>
  <c r="Y17" i="2" s="1"/>
  <c r="T17" i="2"/>
  <c r="Q17" i="2"/>
  <c r="P17" i="2"/>
  <c r="O17" i="2"/>
  <c r="R17" i="2" s="1"/>
  <c r="S17" i="2" s="1"/>
  <c r="D17" i="2"/>
  <c r="X16" i="2"/>
  <c r="W16" i="2"/>
  <c r="Y16" i="2" s="1"/>
  <c r="V16" i="2"/>
  <c r="T16" i="2"/>
  <c r="R16" i="2"/>
  <c r="S16" i="2" s="1"/>
  <c r="Q16" i="2"/>
  <c r="P16" i="2"/>
  <c r="O16" i="2"/>
  <c r="D16" i="2"/>
  <c r="X15" i="2"/>
  <c r="W15" i="2"/>
  <c r="V15" i="2"/>
  <c r="Y15" i="2" s="1"/>
  <c r="T15" i="2"/>
  <c r="Q15" i="2"/>
  <c r="P15" i="2"/>
  <c r="O15" i="2"/>
  <c r="R15" i="2" s="1"/>
  <c r="S15" i="2" s="1"/>
  <c r="D15" i="2"/>
  <c r="X14" i="2"/>
  <c r="W14" i="2"/>
  <c r="Y14" i="2" s="1"/>
  <c r="V14" i="2"/>
  <c r="T14" i="2"/>
  <c r="R14" i="2"/>
  <c r="S14" i="2" s="1"/>
  <c r="Q14" i="2"/>
  <c r="P14" i="2"/>
  <c r="O14" i="2"/>
  <c r="D14" i="2"/>
  <c r="X13" i="2"/>
  <c r="X21" i="2" s="1"/>
  <c r="W13" i="2"/>
  <c r="W21" i="2" s="1"/>
  <c r="V13" i="2"/>
  <c r="V21" i="2" s="1"/>
  <c r="T13" i="2"/>
  <c r="T21" i="2" s="1"/>
  <c r="Q13" i="2"/>
  <c r="Q21" i="2" s="1"/>
  <c r="P13" i="2"/>
  <c r="P21" i="2" s="1"/>
  <c r="O13" i="2"/>
  <c r="O21" i="2" s="1"/>
  <c r="D13" i="2"/>
  <c r="D21" i="2" s="1"/>
  <c r="U12" i="2"/>
  <c r="N12" i="2"/>
  <c r="M12" i="2"/>
  <c r="L12" i="2"/>
  <c r="K12" i="2"/>
  <c r="J12" i="2"/>
  <c r="I12" i="2"/>
  <c r="H12" i="2"/>
  <c r="G12" i="2"/>
  <c r="F12" i="2"/>
  <c r="E12" i="2"/>
  <c r="C12" i="2"/>
  <c r="X11" i="2"/>
  <c r="W11" i="2"/>
  <c r="V11" i="2"/>
  <c r="Y11" i="2" s="1"/>
  <c r="T11" i="2"/>
  <c r="Q11" i="2"/>
  <c r="P11" i="2"/>
  <c r="O11" i="2"/>
  <c r="R11" i="2" s="1"/>
  <c r="S11" i="2" s="1"/>
  <c r="D11" i="2"/>
  <c r="X10" i="2"/>
  <c r="W10" i="2"/>
  <c r="Y10" i="2" s="1"/>
  <c r="V10" i="2"/>
  <c r="T10" i="2"/>
  <c r="R10" i="2"/>
  <c r="S10" i="2" s="1"/>
  <c r="Q10" i="2"/>
  <c r="P10" i="2"/>
  <c r="O10" i="2"/>
  <c r="D10" i="2"/>
  <c r="X9" i="2"/>
  <c r="W9" i="2"/>
  <c r="V9" i="2"/>
  <c r="Y9" i="2" s="1"/>
  <c r="T9" i="2"/>
  <c r="Q9" i="2"/>
  <c r="P9" i="2"/>
  <c r="O9" i="2"/>
  <c r="R9" i="2" s="1"/>
  <c r="S9" i="2" s="1"/>
  <c r="D9" i="2"/>
  <c r="X8" i="2"/>
  <c r="W8" i="2"/>
  <c r="Y8" i="2" s="1"/>
  <c r="V8" i="2"/>
  <c r="T8" i="2"/>
  <c r="R8" i="2"/>
  <c r="S8" i="2" s="1"/>
  <c r="Q8" i="2"/>
  <c r="P8" i="2"/>
  <c r="O8" i="2"/>
  <c r="D8" i="2"/>
  <c r="X7" i="2"/>
  <c r="W7" i="2"/>
  <c r="V7" i="2"/>
  <c r="Y7" i="2" s="1"/>
  <c r="T7" i="2"/>
  <c r="Q7" i="2"/>
  <c r="P7" i="2"/>
  <c r="O7" i="2"/>
  <c r="R7" i="2" s="1"/>
  <c r="S7" i="2" s="1"/>
  <c r="D7" i="2"/>
  <c r="X6" i="2"/>
  <c r="W6" i="2"/>
  <c r="Y6" i="2" s="1"/>
  <c r="V6" i="2"/>
  <c r="T6" i="2"/>
  <c r="R6" i="2"/>
  <c r="S6" i="2" s="1"/>
  <c r="Q6" i="2"/>
  <c r="P6" i="2"/>
  <c r="O6" i="2"/>
  <c r="D6" i="2"/>
  <c r="X5" i="2"/>
  <c r="W5" i="2"/>
  <c r="V5" i="2"/>
  <c r="Y5" i="2" s="1"/>
  <c r="T5" i="2"/>
  <c r="Q5" i="2"/>
  <c r="P5" i="2"/>
  <c r="O5" i="2"/>
  <c r="R5" i="2" s="1"/>
  <c r="S5" i="2" s="1"/>
  <c r="D5" i="2"/>
  <c r="X4" i="2"/>
  <c r="W4" i="2"/>
  <c r="Y4" i="2" s="1"/>
  <c r="V4" i="2"/>
  <c r="Q4" i="2"/>
  <c r="P4" i="2"/>
  <c r="O4" i="2"/>
  <c r="R4" i="2" s="1"/>
  <c r="S4" i="2" s="1"/>
  <c r="D4" i="2"/>
  <c r="X3" i="2"/>
  <c r="W3" i="2"/>
  <c r="Y3" i="2" s="1"/>
  <c r="V3" i="2"/>
  <c r="T3" i="2"/>
  <c r="R3" i="2"/>
  <c r="S3" i="2" s="1"/>
  <c r="Q3" i="2"/>
  <c r="P3" i="2"/>
  <c r="O3" i="2"/>
  <c r="D3" i="2"/>
  <c r="X2" i="2"/>
  <c r="X12" i="2" s="1"/>
  <c r="W2" i="2"/>
  <c r="W12" i="2" s="1"/>
  <c r="V2" i="2"/>
  <c r="V12" i="2" s="1"/>
  <c r="T2" i="2"/>
  <c r="T12" i="2" s="1"/>
  <c r="Q2" i="2"/>
  <c r="Q12" i="2" s="1"/>
  <c r="P2" i="2"/>
  <c r="P12" i="2" s="1"/>
  <c r="O2" i="2"/>
  <c r="O12" i="2" s="1"/>
  <c r="D2" i="2"/>
  <c r="D12" i="2" s="1"/>
  <c r="BF107" i="1"/>
  <c r="BF108" i="1" s="1"/>
  <c r="BD107" i="1"/>
  <c r="BD108" i="1" s="1"/>
  <c r="BB107" i="1"/>
  <c r="BB108" i="1" s="1"/>
  <c r="AZ107" i="1"/>
  <c r="AZ108" i="1" s="1"/>
  <c r="AX107" i="1"/>
  <c r="AX108" i="1" s="1"/>
  <c r="AV107" i="1"/>
  <c r="AV108" i="1" s="1"/>
  <c r="AT107" i="1"/>
  <c r="AT108" i="1" s="1"/>
  <c r="AR107" i="1"/>
  <c r="AR108" i="1" s="1"/>
  <c r="AN107" i="1"/>
  <c r="AN108" i="1" s="1"/>
  <c r="AL107" i="1"/>
  <c r="AL108" i="1" s="1"/>
  <c r="AJ107" i="1"/>
  <c r="AJ108" i="1" s="1"/>
  <c r="AD107" i="1"/>
  <c r="AD108" i="1" s="1"/>
  <c r="AH106" i="1"/>
  <c r="AF106" i="1"/>
  <c r="AP106" i="1" s="1"/>
  <c r="AH105" i="1"/>
  <c r="AF105" i="1"/>
  <c r="AP105" i="1" s="1"/>
  <c r="AH104" i="1"/>
  <c r="AF104" i="1"/>
  <c r="AP104" i="1" s="1"/>
  <c r="AH103" i="1"/>
  <c r="AF103" i="1"/>
  <c r="AP103" i="1" s="1"/>
  <c r="AH102" i="1"/>
  <c r="AF102" i="1"/>
  <c r="AP102" i="1" s="1"/>
  <c r="AH101" i="1"/>
  <c r="AF101" i="1"/>
  <c r="AP101" i="1" s="1"/>
  <c r="AH100" i="1"/>
  <c r="AF100" i="1"/>
  <c r="AP100" i="1" s="1"/>
  <c r="AH99" i="1"/>
  <c r="AF99" i="1"/>
  <c r="AP99" i="1" s="1"/>
  <c r="AH98" i="1"/>
  <c r="AF98" i="1"/>
  <c r="AP98" i="1" s="1"/>
  <c r="AH97" i="1"/>
  <c r="AF97" i="1"/>
  <c r="AP97" i="1" s="1"/>
  <c r="AH96" i="1"/>
  <c r="AF96" i="1"/>
  <c r="AP96" i="1" s="1"/>
  <c r="AH95" i="1"/>
  <c r="AF95" i="1"/>
  <c r="AP95" i="1" s="1"/>
  <c r="AH94" i="1"/>
  <c r="AF94" i="1"/>
  <c r="AP94" i="1" s="1"/>
  <c r="AH93" i="1"/>
  <c r="AH107" i="1" s="1"/>
  <c r="AF93" i="1"/>
  <c r="AP93" i="1" s="1"/>
  <c r="AP107" i="1" s="1"/>
  <c r="BF91" i="1"/>
  <c r="BD91" i="1"/>
  <c r="BB91" i="1"/>
  <c r="AZ91" i="1"/>
  <c r="AX91" i="1"/>
  <c r="AV91" i="1"/>
  <c r="AT91" i="1"/>
  <c r="AR91" i="1"/>
  <c r="AN91" i="1"/>
  <c r="AL91" i="1"/>
  <c r="AJ91" i="1"/>
  <c r="AD91" i="1"/>
  <c r="AB91" i="1"/>
  <c r="AB108" i="1" s="1"/>
  <c r="Z91" i="1"/>
  <c r="Z108" i="1" s="1"/>
  <c r="X91" i="1"/>
  <c r="X108" i="1" s="1"/>
  <c r="V91" i="1"/>
  <c r="V108" i="1" s="1"/>
  <c r="AH90" i="1"/>
  <c r="AF90" i="1"/>
  <c r="AP90" i="1" s="1"/>
  <c r="AH89" i="1"/>
  <c r="AH91" i="1" s="1"/>
  <c r="AF89" i="1"/>
  <c r="AF91" i="1" s="1"/>
  <c r="BF85" i="1"/>
  <c r="BF86" i="1" s="1"/>
  <c r="BD85" i="1"/>
  <c r="BD86" i="1" s="1"/>
  <c r="BB85" i="1"/>
  <c r="BB86" i="1" s="1"/>
  <c r="AZ85" i="1"/>
  <c r="AZ86" i="1" s="1"/>
  <c r="AX85" i="1"/>
  <c r="AX86" i="1" s="1"/>
  <c r="AV85" i="1"/>
  <c r="AV86" i="1" s="1"/>
  <c r="AT85" i="1"/>
  <c r="AT86" i="1" s="1"/>
  <c r="AR85" i="1"/>
  <c r="AR86" i="1" s="1"/>
  <c r="AN85" i="1"/>
  <c r="AN86" i="1" s="1"/>
  <c r="AL85" i="1"/>
  <c r="AL86" i="1" s="1"/>
  <c r="AJ85" i="1"/>
  <c r="AJ86" i="1" s="1"/>
  <c r="AD85" i="1"/>
  <c r="AD86" i="1" s="1"/>
  <c r="AB85" i="1"/>
  <c r="AB86" i="1" s="1"/>
  <c r="Z85" i="1"/>
  <c r="Z86" i="1" s="1"/>
  <c r="X85" i="1"/>
  <c r="X86" i="1" s="1"/>
  <c r="V85" i="1"/>
  <c r="V86" i="1" s="1"/>
  <c r="AF84" i="1"/>
  <c r="AP84" i="1" s="1"/>
  <c r="AF83" i="1"/>
  <c r="AP83" i="1" s="1"/>
  <c r="AH82" i="1"/>
  <c r="AF82" i="1"/>
  <c r="AP82" i="1" s="1"/>
  <c r="AH81" i="1"/>
  <c r="AF81" i="1"/>
  <c r="AP81" i="1" s="1"/>
  <c r="AH80" i="1"/>
  <c r="AF80" i="1"/>
  <c r="AP80" i="1" s="1"/>
  <c r="AH79" i="1"/>
  <c r="AF79" i="1"/>
  <c r="AP79" i="1" s="1"/>
  <c r="AH78" i="1"/>
  <c r="AF78" i="1"/>
  <c r="AP78" i="1" s="1"/>
  <c r="AH77" i="1"/>
  <c r="AF77" i="1"/>
  <c r="AP77" i="1" s="1"/>
  <c r="AH76" i="1"/>
  <c r="AF76" i="1"/>
  <c r="AP76" i="1" s="1"/>
  <c r="AH75" i="1"/>
  <c r="AH85" i="1" s="1"/>
  <c r="AF75" i="1"/>
  <c r="AP75" i="1" s="1"/>
  <c r="AP85" i="1" s="1"/>
  <c r="AH74" i="1"/>
  <c r="AF74" i="1"/>
  <c r="AP74" i="1" s="1"/>
  <c r="AH73" i="1"/>
  <c r="AF73" i="1"/>
  <c r="AP73" i="1" s="1"/>
  <c r="AH72" i="1"/>
  <c r="AF72" i="1"/>
  <c r="AP72" i="1" s="1"/>
  <c r="AH71" i="1"/>
  <c r="AF71" i="1"/>
  <c r="AP71" i="1" s="1"/>
  <c r="AH70" i="1"/>
  <c r="AF70" i="1"/>
  <c r="AP70" i="1" s="1"/>
  <c r="AH69" i="1"/>
  <c r="AF69" i="1"/>
  <c r="AF85" i="1" s="1"/>
  <c r="BF67" i="1"/>
  <c r="BD67" i="1"/>
  <c r="BB67" i="1"/>
  <c r="AZ67" i="1"/>
  <c r="AX67" i="1"/>
  <c r="AV67" i="1"/>
  <c r="AT67" i="1"/>
  <c r="AR67" i="1"/>
  <c r="AN67" i="1"/>
  <c r="AL67" i="1"/>
  <c r="AJ67" i="1"/>
  <c r="AD67" i="1"/>
  <c r="X67" i="1"/>
  <c r="V67" i="1"/>
  <c r="AH66" i="1"/>
  <c r="AF66" i="1"/>
  <c r="AP66" i="1" s="1"/>
  <c r="AH65" i="1"/>
  <c r="AF65" i="1"/>
  <c r="AP65" i="1" s="1"/>
  <c r="AH64" i="1"/>
  <c r="AF64" i="1"/>
  <c r="AP64" i="1" s="1"/>
  <c r="AH63" i="1"/>
  <c r="AF63" i="1"/>
  <c r="AP63" i="1" s="1"/>
  <c r="AH62" i="1"/>
  <c r="AF62" i="1"/>
  <c r="AP62" i="1" s="1"/>
  <c r="AH61" i="1"/>
  <c r="AF61" i="1"/>
  <c r="AP61" i="1" s="1"/>
  <c r="AH60" i="1"/>
  <c r="AF60" i="1"/>
  <c r="AP60" i="1" s="1"/>
  <c r="AH59" i="1"/>
  <c r="AF59" i="1"/>
  <c r="AP59" i="1" s="1"/>
  <c r="AH58" i="1"/>
  <c r="AF58" i="1"/>
  <c r="AP58" i="1" s="1"/>
  <c r="AH57" i="1"/>
  <c r="AF57" i="1"/>
  <c r="AP57" i="1" s="1"/>
  <c r="AH56" i="1"/>
  <c r="AF56" i="1"/>
  <c r="AP56" i="1" s="1"/>
  <c r="AH55" i="1"/>
  <c r="AF55" i="1"/>
  <c r="AP55" i="1" s="1"/>
  <c r="AH54" i="1"/>
  <c r="AF54" i="1"/>
  <c r="AP54" i="1" s="1"/>
  <c r="AH53" i="1"/>
  <c r="AF53" i="1"/>
  <c r="AP53" i="1" s="1"/>
  <c r="AH52" i="1"/>
  <c r="AF52" i="1"/>
  <c r="AP52" i="1" s="1"/>
  <c r="AH51" i="1"/>
  <c r="AF51" i="1"/>
  <c r="AP51" i="1" s="1"/>
  <c r="AH50" i="1"/>
  <c r="AF50" i="1"/>
  <c r="AP50" i="1" s="1"/>
  <c r="AH49" i="1"/>
  <c r="AF49" i="1"/>
  <c r="AP49" i="1" s="1"/>
  <c r="AH48" i="1"/>
  <c r="AF48" i="1"/>
  <c r="AP48" i="1" s="1"/>
  <c r="AH47" i="1"/>
  <c r="AF47" i="1"/>
  <c r="AP47" i="1" s="1"/>
  <c r="AH46" i="1"/>
  <c r="AH67" i="1" s="1"/>
  <c r="AF46" i="1"/>
  <c r="AF67" i="1" s="1"/>
  <c r="P33" i="1"/>
  <c r="C33" i="1"/>
  <c r="P32" i="1"/>
  <c r="P31" i="1"/>
  <c r="P30" i="1"/>
  <c r="D20" i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AQ20" i="1" s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V11" i="4" l="1"/>
  <c r="X10" i="4"/>
  <c r="X12" i="4"/>
  <c r="AO49" i="3"/>
  <c r="X17" i="4"/>
  <c r="X7" i="4"/>
  <c r="AO52" i="3"/>
  <c r="AO51" i="3"/>
  <c r="X5" i="4"/>
  <c r="T22" i="4"/>
  <c r="V22" i="4"/>
  <c r="X16" i="4"/>
  <c r="X18" i="4"/>
  <c r="X19" i="4"/>
  <c r="X20" i="4"/>
  <c r="E11" i="4"/>
  <c r="U71" i="3"/>
  <c r="AO44" i="3"/>
  <c r="AO45" i="3"/>
  <c r="AI61" i="3"/>
  <c r="AO55" i="3"/>
  <c r="Q22" i="4"/>
  <c r="AE60" i="3"/>
  <c r="AE61" i="3" s="1"/>
  <c r="AC61" i="3"/>
  <c r="AC71" i="3" s="1"/>
  <c r="AK61" i="3"/>
  <c r="AG60" i="3"/>
  <c r="AG61" i="3" s="1"/>
  <c r="AG71" i="3" s="1"/>
  <c r="AO64" i="3"/>
  <c r="AO67" i="3"/>
  <c r="AI71" i="3"/>
  <c r="W71" i="3"/>
  <c r="AE69" i="3"/>
  <c r="AE70" i="3" s="1"/>
  <c r="AF86" i="1"/>
  <c r="V109" i="1"/>
  <c r="Z109" i="1"/>
  <c r="AD109" i="1"/>
  <c r="AL109" i="1"/>
  <c r="AR110" i="1"/>
  <c r="AV110" i="1"/>
  <c r="AZ110" i="1"/>
  <c r="BD110" i="1"/>
  <c r="D81" i="2"/>
  <c r="Q81" i="2"/>
  <c r="X81" i="2"/>
  <c r="AQ71" i="3"/>
  <c r="R11" i="4"/>
  <c r="S11" i="4"/>
  <c r="T5" i="4"/>
  <c r="T11" i="4" s="1"/>
  <c r="AH86" i="1"/>
  <c r="X109" i="1"/>
  <c r="AB109" i="1"/>
  <c r="AH108" i="1"/>
  <c r="AH109" i="1" s="1"/>
  <c r="AJ109" i="1"/>
  <c r="AN109" i="1"/>
  <c r="AT110" i="1"/>
  <c r="AX110" i="1"/>
  <c r="BB110" i="1"/>
  <c r="BF110" i="1"/>
  <c r="R62" i="2"/>
  <c r="Y72" i="2"/>
  <c r="P81" i="2"/>
  <c r="T81" i="2"/>
  <c r="AF90" i="5"/>
  <c r="AP46" i="1"/>
  <c r="AP67" i="1" s="1"/>
  <c r="AP86" i="1" s="1"/>
  <c r="AP69" i="1"/>
  <c r="AP89" i="1"/>
  <c r="AP91" i="1" s="1"/>
  <c r="AP108" i="1" s="1"/>
  <c r="AP109" i="1" s="1"/>
  <c r="AF107" i="1"/>
  <c r="AF108" i="1" s="1"/>
  <c r="AF109" i="1" s="1"/>
  <c r="R2" i="2"/>
  <c r="Y2" i="2"/>
  <c r="Y12" i="2" s="1"/>
  <c r="R13" i="2"/>
  <c r="Y13" i="2"/>
  <c r="Y21" i="2" s="1"/>
  <c r="R22" i="2"/>
  <c r="Y31" i="2"/>
  <c r="Y41" i="2" s="1"/>
  <c r="O41" i="2"/>
  <c r="O81" i="2" s="1"/>
  <c r="Y42" i="2"/>
  <c r="Y51" i="2" s="1"/>
  <c r="V62" i="2"/>
  <c r="V81" i="2" s="1"/>
  <c r="S63" i="2"/>
  <c r="R64" i="2"/>
  <c r="S64" i="2" s="1"/>
  <c r="W72" i="2"/>
  <c r="W81" i="2" s="1"/>
  <c r="Y73" i="2"/>
  <c r="Y80" i="2" s="1"/>
  <c r="R79" i="2"/>
  <c r="S79" i="2" s="1"/>
  <c r="S80" i="2" s="1"/>
  <c r="AO43" i="3"/>
  <c r="AO47" i="3" s="1"/>
  <c r="AO57" i="3"/>
  <c r="AM61" i="3"/>
  <c r="AM71" i="3" s="1"/>
  <c r="AO66" i="3"/>
  <c r="AO68" i="3"/>
  <c r="Q11" i="4"/>
  <c r="P11" i="4"/>
  <c r="E22" i="4"/>
  <c r="R14" i="4"/>
  <c r="R22" i="4" s="1"/>
  <c r="U22" i="4"/>
  <c r="X14" i="4"/>
  <c r="W22" i="4"/>
  <c r="X15" i="4"/>
  <c r="P22" i="4"/>
  <c r="R25" i="4"/>
  <c r="Q25" i="4"/>
  <c r="AP46" i="5"/>
  <c r="AP49" i="5"/>
  <c r="AP53" i="5"/>
  <c r="AP57" i="5"/>
  <c r="AP61" i="5"/>
  <c r="AP65" i="5"/>
  <c r="AP72" i="5"/>
  <c r="AP76" i="5"/>
  <c r="AP80" i="5"/>
  <c r="AP84" i="5"/>
  <c r="AJ90" i="5"/>
  <c r="AN90" i="5"/>
  <c r="X113" i="5"/>
  <c r="AB113" i="5"/>
  <c r="AT114" i="5"/>
  <c r="AX114" i="5"/>
  <c r="BB114" i="5"/>
  <c r="AH112" i="5"/>
  <c r="AH113" i="5" s="1"/>
  <c r="AJ113" i="5"/>
  <c r="AN113" i="5"/>
  <c r="Y22" i="2"/>
  <c r="Y30" i="2" s="1"/>
  <c r="S31" i="2"/>
  <c r="S41" i="2" s="1"/>
  <c r="R43" i="2"/>
  <c r="S43" i="2" s="1"/>
  <c r="S51" i="2" s="1"/>
  <c r="AU43" i="3"/>
  <c r="AU47" i="3" s="1"/>
  <c r="AU61" i="3" s="1"/>
  <c r="AO65" i="3"/>
  <c r="AK71" i="3"/>
  <c r="U11" i="4"/>
  <c r="X2" i="4"/>
  <c r="X3" i="4"/>
  <c r="S22" i="4"/>
  <c r="AP71" i="5"/>
  <c r="AP89" i="5" s="1"/>
  <c r="AR90" i="5"/>
  <c r="AV90" i="5"/>
  <c r="AV114" i="5" s="1"/>
  <c r="AZ90" i="5"/>
  <c r="BD90" i="5"/>
  <c r="Z113" i="5"/>
  <c r="AF113" i="5"/>
  <c r="AR114" i="5"/>
  <c r="AZ114" i="5"/>
  <c r="AU69" i="3"/>
  <c r="AU70" i="3" s="1"/>
  <c r="AP93" i="5"/>
  <c r="AP95" i="5" s="1"/>
  <c r="AP98" i="5"/>
  <c r="AP111" i="5" s="1"/>
  <c r="AP112" i="5" s="1"/>
  <c r="BD114" i="5"/>
  <c r="AG86" i="6"/>
  <c r="AI109" i="6"/>
  <c r="AM109" i="6"/>
  <c r="AS110" i="6"/>
  <c r="AG77" i="7"/>
  <c r="BF112" i="5"/>
  <c r="BF114" i="5" s="1"/>
  <c r="AE86" i="6"/>
  <c r="AE108" i="6"/>
  <c r="AU110" i="6"/>
  <c r="AK109" i="6"/>
  <c r="AQ110" i="6"/>
  <c r="AW110" i="6"/>
  <c r="BA110" i="6"/>
  <c r="BE110" i="6"/>
  <c r="AC105" i="7"/>
  <c r="AG104" i="7"/>
  <c r="AO89" i="6"/>
  <c r="AO94" i="6" s="1"/>
  <c r="AE61" i="7"/>
  <c r="AE77" i="7" s="1"/>
  <c r="AE105" i="7" s="1"/>
  <c r="AO63" i="7"/>
  <c r="AO66" i="7" s="1"/>
  <c r="AO68" i="7"/>
  <c r="AO76" i="7" s="1"/>
  <c r="AO80" i="7"/>
  <c r="AO97" i="7" s="1"/>
  <c r="AO104" i="7" s="1"/>
  <c r="AE103" i="7"/>
  <c r="AE104" i="7" s="1"/>
  <c r="AM104" i="7"/>
  <c r="AM105" i="7" s="1"/>
  <c r="AQ104" i="7"/>
  <c r="AQ106" i="7" s="1"/>
  <c r="AU104" i="7"/>
  <c r="AU106" i="7" s="1"/>
  <c r="AY104" i="7"/>
  <c r="AY106" i="7" s="1"/>
  <c r="BC104" i="7"/>
  <c r="BC106" i="7" s="1"/>
  <c r="AO46" i="6"/>
  <c r="AO65" i="6" s="1"/>
  <c r="AO67" i="6"/>
  <c r="AO85" i="6" s="1"/>
  <c r="AO86" i="6" s="1"/>
  <c r="AO96" i="6"/>
  <c r="AG101" i="6"/>
  <c r="AG107" i="6" s="1"/>
  <c r="AG108" i="6" s="1"/>
  <c r="AG109" i="6" s="1"/>
  <c r="AO46" i="7"/>
  <c r="AO51" i="7" s="1"/>
  <c r="AK104" i="7"/>
  <c r="AK105" i="7" s="1"/>
  <c r="AS104" i="7"/>
  <c r="AS106" i="7" s="1"/>
  <c r="AW104" i="7"/>
  <c r="AW106" i="7" s="1"/>
  <c r="BA104" i="7"/>
  <c r="BA106" i="7" s="1"/>
  <c r="BE104" i="7"/>
  <c r="BE106" i="7" s="1"/>
  <c r="R16" i="8"/>
  <c r="S10" i="8"/>
  <c r="S16" i="8" s="1"/>
  <c r="R2" i="8"/>
  <c r="Y2" i="8"/>
  <c r="Y5" i="8"/>
  <c r="O16" i="8"/>
  <c r="Y17" i="8"/>
  <c r="AY17" i="8"/>
  <c r="Y19" i="8"/>
  <c r="Y22" i="8"/>
  <c r="T24" i="8"/>
  <c r="D46" i="8"/>
  <c r="P46" i="8"/>
  <c r="E46" i="8"/>
  <c r="G46" i="8"/>
  <c r="I46" i="8"/>
  <c r="K46" i="8"/>
  <c r="M46" i="8"/>
  <c r="Y3" i="8"/>
  <c r="Y10" i="8"/>
  <c r="Y16" i="8" s="1"/>
  <c r="AY15" i="8"/>
  <c r="S24" i="8"/>
  <c r="R24" i="8"/>
  <c r="O31" i="8"/>
  <c r="R26" i="8"/>
  <c r="S26" i="8" s="1"/>
  <c r="S31" i="8" s="1"/>
  <c r="W46" i="8"/>
  <c r="X46" i="8"/>
  <c r="O46" i="8"/>
  <c r="Q46" i="8"/>
  <c r="T46" i="8"/>
  <c r="V46" i="8"/>
  <c r="C46" i="8"/>
  <c r="F46" i="8"/>
  <c r="H46" i="8"/>
  <c r="J46" i="8"/>
  <c r="L46" i="8"/>
  <c r="N46" i="8"/>
  <c r="Y25" i="8"/>
  <c r="Y31" i="8" s="1"/>
  <c r="Y26" i="8"/>
  <c r="S32" i="8"/>
  <c r="S38" i="8" s="1"/>
  <c r="R33" i="8"/>
  <c r="S33" i="8" s="1"/>
  <c r="Y33" i="8"/>
  <c r="Y38" i="8" s="1"/>
  <c r="U38" i="8"/>
  <c r="U46" i="8" s="1"/>
  <c r="S39" i="8"/>
  <c r="S45" i="8" s="1"/>
  <c r="Y39" i="8"/>
  <c r="Y45" i="8" s="1"/>
  <c r="AO60" i="3" l="1"/>
  <c r="AO61" i="3" s="1"/>
  <c r="X11" i="4"/>
  <c r="X22" i="4"/>
  <c r="AO69" i="3"/>
  <c r="AO70" i="3" s="1"/>
  <c r="AE71" i="3"/>
  <c r="S46" i="8"/>
  <c r="R31" i="8"/>
  <c r="Y9" i="8"/>
  <c r="AE109" i="6"/>
  <c r="AU71" i="3"/>
  <c r="AP67" i="5"/>
  <c r="AP90" i="5" s="1"/>
  <c r="AP113" i="5" s="1"/>
  <c r="S72" i="2"/>
  <c r="S81" i="2" s="1"/>
  <c r="R51" i="2"/>
  <c r="R30" i="2"/>
  <c r="S22" i="2"/>
  <c r="S30" i="2" s="1"/>
  <c r="R21" i="2"/>
  <c r="S13" i="2"/>
  <c r="S21" i="2" s="1"/>
  <c r="S2" i="2"/>
  <c r="S12" i="2" s="1"/>
  <c r="R12" i="2"/>
  <c r="R80" i="2"/>
  <c r="R72" i="2"/>
  <c r="R38" i="8"/>
  <c r="Y24" i="8"/>
  <c r="Y46" i="8" s="1"/>
  <c r="R9" i="8"/>
  <c r="S2" i="8"/>
  <c r="S9" i="8" s="1"/>
  <c r="AO77" i="7"/>
  <c r="AO105" i="7" s="1"/>
  <c r="AO101" i="6"/>
  <c r="AO107" i="6" s="1"/>
  <c r="AO108" i="6" s="1"/>
  <c r="AO109" i="6" s="1"/>
  <c r="AG105" i="7"/>
  <c r="Y81" i="2"/>
  <c r="AO71" i="3" l="1"/>
  <c r="R81" i="2"/>
  <c r="R46" i="8"/>
</calcChain>
</file>

<file path=xl/sharedStrings.xml><?xml version="1.0" encoding="utf-8"?>
<sst xmlns="http://schemas.openxmlformats.org/spreadsheetml/2006/main" count="2010" uniqueCount="658">
  <si>
    <t>МІНІСТЕРСТВО ОСВІТИ І НАУКИ</t>
  </si>
  <si>
    <r>
      <rPr>
        <b/>
        <sz val="18"/>
        <color theme="1"/>
        <rFont val="Arial"/>
        <family val="2"/>
        <charset val="204"/>
      </rPr>
      <t xml:space="preserve">                                                                    НАЦІОНАЛЬНИЙ ТЕХНІЧНИЙ УНІВЕРСИТЕТ УКРАЇНИ "КИЇВСЬКИЙ ПОЛІТЕХНІЧНИЙ ІНСТИТУТ"  імені. ІГОРЯ СІКОРСЬКОГО                                                     </t>
    </r>
    <r>
      <rPr>
        <sz val="18"/>
        <color theme="1"/>
        <rFont val="Arial"/>
        <family val="2"/>
        <charset val="204"/>
      </rPr>
      <t xml:space="preserve"> </t>
    </r>
    <r>
      <rPr>
        <b/>
        <sz val="18"/>
        <color theme="1"/>
        <rFont val="Arial"/>
        <family val="2"/>
        <charset val="204"/>
      </rPr>
      <t xml:space="preserve">                                         </t>
    </r>
  </si>
  <si>
    <t xml:space="preserve">НАВЧАЛЬНИЙ   ПЛАН
</t>
  </si>
  <si>
    <t>прийом 2021 року</t>
  </si>
  <si>
    <t>ЗАТВЕРДЖЕНО</t>
  </si>
  <si>
    <t>Підготовки</t>
  </si>
  <si>
    <t>бакалавр</t>
  </si>
  <si>
    <t>з галузі знань</t>
  </si>
  <si>
    <t>17 Електроніка та телекомунікації</t>
  </si>
  <si>
    <t>Факультет (інститут)</t>
  </si>
  <si>
    <t>радіотехнічний</t>
  </si>
  <si>
    <t>Вченою радою</t>
  </si>
  <si>
    <r>
      <rPr>
        <b/>
        <sz val="11"/>
        <color theme="1"/>
        <rFont val="Arial"/>
        <family val="2"/>
        <charset val="204"/>
      </rPr>
      <t xml:space="preserve">      (</t>
    </r>
    <r>
      <rPr>
        <sz val="11"/>
        <color theme="1"/>
        <rFont val="Arial"/>
        <family val="2"/>
        <charset val="204"/>
      </rPr>
      <t>назва освітнього ступеня</t>
    </r>
    <r>
      <rPr>
        <b/>
        <sz val="11"/>
        <color theme="1"/>
        <rFont val="Arial"/>
        <family val="2"/>
        <charset val="204"/>
      </rPr>
      <t>)</t>
    </r>
  </si>
  <si>
    <t>(шифр і назва галузі знань)</t>
  </si>
  <si>
    <t>Технічний фахівець в галузі електроніки та телекомунікацій</t>
  </si>
  <si>
    <t>КПІ  ім. Ігоря Сікорського</t>
  </si>
  <si>
    <t>за спеціальністю</t>
  </si>
  <si>
    <t>172 Телекомунікації та радіотехніка</t>
  </si>
  <si>
    <t xml:space="preserve">Кваліфікація  </t>
  </si>
  <si>
    <t>"___"_____________  2021 р.</t>
  </si>
  <si>
    <t>(код і  назва спеціальності )</t>
  </si>
  <si>
    <t>3 роки 10 місяців (4 н.р.)</t>
  </si>
  <si>
    <t>протокол № ________</t>
  </si>
  <si>
    <t xml:space="preserve">за освітньо-професійною програмою </t>
  </si>
  <si>
    <t>Строк навчання</t>
  </si>
  <si>
    <t>Голова  Вченої ради</t>
  </si>
  <si>
    <t xml:space="preserve"> Інтелектуальні технології радіоелектронної техніки</t>
  </si>
  <si>
    <t>( назва )</t>
  </si>
  <si>
    <t>повної загальної середньої освіти</t>
  </si>
  <si>
    <t>Михайло ІЛЬЧЕНКО</t>
  </si>
  <si>
    <t xml:space="preserve">      Форма навчання</t>
  </si>
  <si>
    <t>на основі</t>
  </si>
  <si>
    <t>очна (денна)</t>
  </si>
  <si>
    <t>(зазначається освітній ступінь)</t>
  </si>
  <si>
    <t>(денна, вечіня, заочна (дистанційна), екстернат)</t>
  </si>
  <si>
    <t>Випускова   кафедра</t>
  </si>
  <si>
    <t>Прикладної радіоелектроніки</t>
  </si>
  <si>
    <r>
      <rPr>
        <b/>
        <sz val="16"/>
        <color theme="1"/>
        <rFont val="Arial"/>
        <family val="2"/>
        <charset val="204"/>
      </rPr>
      <t xml:space="preserve">                                                                          </t>
    </r>
    <r>
      <rPr>
        <b/>
        <sz val="18"/>
        <color theme="1"/>
        <rFont val="Arial"/>
        <family val="2"/>
        <charset val="204"/>
      </rPr>
      <t>І. Графік освітнього процесу</t>
    </r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</si>
  <si>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</si>
  <si>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</si>
  <si>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</si>
  <si>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</si>
  <si>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</si>
  <si>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</si>
  <si>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</si>
  <si>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</si>
  <si>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</si>
  <si>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</si>
  <si>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</si>
  <si>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</si>
  <si>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</si>
  <si>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</si>
  <si>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С</t>
  </si>
  <si>
    <t>К</t>
  </si>
  <si>
    <t>II</t>
  </si>
  <si>
    <t>III</t>
  </si>
  <si>
    <t>IV</t>
  </si>
  <si>
    <t>П</t>
  </si>
  <si>
    <t>Д</t>
  </si>
  <si>
    <t>А</t>
  </si>
  <si>
    <t>Позначення:</t>
  </si>
  <si>
    <t>Теор.навч.</t>
  </si>
  <si>
    <t>Екзам. сесія</t>
  </si>
  <si>
    <t>Практики</t>
  </si>
  <si>
    <t>Дипломне проект.</t>
  </si>
  <si>
    <t xml:space="preserve"> Атест. здобувачів ВО</t>
  </si>
  <si>
    <t>Канікули</t>
  </si>
  <si>
    <t xml:space="preserve">             II.ЗВЕДЕНІ ДАНІ ПРО БЮДЖЕТ ЧАСУ, тижні</t>
  </si>
  <si>
    <t xml:space="preserve">        III.ПРАКТИКА</t>
  </si>
  <si>
    <t xml:space="preserve">        IV.  АТЕСТАЦІЯ   ВИПУСКНИКІВ</t>
  </si>
  <si>
    <t>Теоретичне навчання</t>
  </si>
  <si>
    <t>Екзамена-
ційна сессія</t>
  </si>
  <si>
    <t>Практика</t>
  </si>
  <si>
    <t xml:space="preserve"> Атестація випускник</t>
  </si>
  <si>
    <t>Виконання ди-
пломного(про-
екту роботи)</t>
  </si>
  <si>
    <t>Кані-
кули</t>
  </si>
  <si>
    <t>Разом</t>
  </si>
  <si>
    <t>Назва 
практики</t>
  </si>
  <si>
    <t>Семестр</t>
  </si>
  <si>
    <t>Тижні</t>
  </si>
  <si>
    <t>Назва навчальної дисципліни</t>
  </si>
  <si>
    <t>Форма  атестації  випускників
(екзамен,дипломний проект, (робота)</t>
  </si>
  <si>
    <t>Переддипломна</t>
  </si>
  <si>
    <t>8</t>
  </si>
  <si>
    <t>5</t>
  </si>
  <si>
    <t>Дипломне проектування</t>
  </si>
  <si>
    <t>Захист кваліфікаційної  роботи</t>
  </si>
  <si>
    <t>V. План освітнього  процесу</t>
  </si>
  <si>
    <t>Шифр за ОП</t>
  </si>
  <si>
    <t>Освітні компоненти
(навчальні дисципліни, курсові проекти (роботи),
практики, кваліфікаційна робота)</t>
  </si>
  <si>
    <t>Розподіл за семестрами</t>
  </si>
  <si>
    <t>Кількість кредитів 
ЕСТS</t>
  </si>
  <si>
    <t>Кількість   годин</t>
  </si>
  <si>
    <t>Самостійна робота</t>
  </si>
  <si>
    <t>Розподіл аудиторних годин на тиждень за курсами і семестрами</t>
  </si>
  <si>
    <t>Екзамени</t>
  </si>
  <si>
    <t>Заліки</t>
  </si>
  <si>
    <t>Індивідуальні 
завдання</t>
  </si>
  <si>
    <t>Модульна 
контрольна 
робота</t>
  </si>
  <si>
    <t>Загальний 
обсяг</t>
  </si>
  <si>
    <t>Аудиторних</t>
  </si>
  <si>
    <t>Всього</t>
  </si>
  <si>
    <t>у тому числі</t>
  </si>
  <si>
    <t>I курс</t>
  </si>
  <si>
    <t>II курс</t>
  </si>
  <si>
    <t>III курс</t>
  </si>
  <si>
    <t>IVкурс</t>
  </si>
  <si>
    <t>Лекції</t>
  </si>
  <si>
    <t xml:space="preserve">Практичні </t>
  </si>
  <si>
    <t>Лабораторні</t>
  </si>
  <si>
    <t>Семестри</t>
  </si>
  <si>
    <t>Кількість тижнів у семестрі</t>
  </si>
  <si>
    <t>1. НОРМАТИВНІ освітні компоненти</t>
  </si>
  <si>
    <t>1.1. Цикл загальної підготовки</t>
  </si>
  <si>
    <t>ЗО1</t>
  </si>
  <si>
    <t>Культура наукового технічного мовлення фахівця</t>
  </si>
  <si>
    <t>ЗО2</t>
  </si>
  <si>
    <t>Історія науки і техніки</t>
  </si>
  <si>
    <t>ЗО3</t>
  </si>
  <si>
    <t>Основи здорового способу життя</t>
  </si>
  <si>
    <t>ЗО4</t>
  </si>
  <si>
    <t>Іноземна мова</t>
  </si>
  <si>
    <t>ЗО5</t>
  </si>
  <si>
    <t>Економіка і організація виробництва</t>
  </si>
  <si>
    <t>ЗО6</t>
  </si>
  <si>
    <t>Охорона праці та цивільний захист</t>
  </si>
  <si>
    <t>ЗО7</t>
  </si>
  <si>
    <t>Загальна теорія розвитку</t>
  </si>
  <si>
    <t>ЗО8</t>
  </si>
  <si>
    <t>Екологічна безпека інженерної діяльності</t>
  </si>
  <si>
    <t>ЗО9</t>
  </si>
  <si>
    <t xml:space="preserve">Я маю право
</t>
  </si>
  <si>
    <t>ЗО10</t>
  </si>
  <si>
    <t>Іноземна мова професійного спрямування</t>
  </si>
  <si>
    <t>ЗО11</t>
  </si>
  <si>
    <t>Вища математика</t>
  </si>
  <si>
    <t>1,1,2,3</t>
  </si>
  <si>
    <t>ЗО12</t>
  </si>
  <si>
    <t>Загальна фізика</t>
  </si>
  <si>
    <t>ЗО13</t>
  </si>
  <si>
    <t>Інженерна та комп'ютерна графіка</t>
  </si>
  <si>
    <t>ЗО14</t>
  </si>
  <si>
    <t>Вступ до спеціальності</t>
  </si>
  <si>
    <t>ЗО15</t>
  </si>
  <si>
    <t>Інформатика</t>
  </si>
  <si>
    <t>1,1,2</t>
  </si>
  <si>
    <t>ЗО16</t>
  </si>
  <si>
    <t>Основи метрології</t>
  </si>
  <si>
    <t>ЗО17</t>
  </si>
  <si>
    <t>Основи теорії кіл</t>
  </si>
  <si>
    <t>ЗО18</t>
  </si>
  <si>
    <t>Електродинаміка та поширення радіохвиль</t>
  </si>
  <si>
    <t>ЗО19</t>
  </si>
  <si>
    <t>Основи теорії телекомунікацій та радіотехніки</t>
  </si>
  <si>
    <t>ЗО20</t>
  </si>
  <si>
    <t>Цифрове оброблення сигналів (+MATLAB)</t>
  </si>
  <si>
    <t>ЗО21</t>
  </si>
  <si>
    <t>Схемотехніка (+Multisim) цифр4с+аналог5с</t>
  </si>
  <si>
    <t>Разом нормативних ОК циклу загальної підготовки</t>
  </si>
  <si>
    <t>1.2. Цикл професійної підготовки</t>
  </si>
  <si>
    <t>ПО2</t>
  </si>
  <si>
    <t>Перспективи та застосування інтелектуальної радіоелектроніки</t>
  </si>
  <si>
    <t>ПО1</t>
  </si>
  <si>
    <t>Наскрізне проектування інтелектуальної техніки. Від ТЗ до макетування (розрахунки, моделювання, макетування)</t>
  </si>
  <si>
    <t>Наскрізне проектування інтелектуальної техніки. Проектування друкованих плат. (+контроль+випробування)</t>
  </si>
  <si>
    <t>ПО10</t>
  </si>
  <si>
    <t>Проектування інтелектуальної радіоелектронної апаратури (ІРА). Технології виробництва РЕА (+контроль+випробування)</t>
  </si>
  <si>
    <t>Проектування інтелектуальної радіоелектронної апаратури (ІРА). Основи конструювання ІРА (+ФТОК+Solid Works теплові процеси, листовой)</t>
  </si>
  <si>
    <t>Курсова робота з дисципліни Проектування інтелектуальної радіоелектронної апаратури (ІРА). (+наскрізне проектування)</t>
  </si>
  <si>
    <t>ПО3</t>
  </si>
  <si>
    <t>Проектування цифрових та аналогових схем (аналогове оброблення сигналів (нелінійне), активні фільтри, операційні підсилювачі, джерела живлення)</t>
  </si>
  <si>
    <t>Проектування цифрових та аналогових схем (ПЛІС, ЦАП, АЦП, сигнальні процесори)</t>
  </si>
  <si>
    <t>ПО6</t>
  </si>
  <si>
    <t>Архітектура та програмування вбудованих систем. 32-розрядні мікроконтроллери</t>
  </si>
  <si>
    <t>Архітектура та програмування вбудованих систем. Мікрокомп'ютери (Linux)</t>
  </si>
  <si>
    <t>ПО4</t>
  </si>
  <si>
    <t>Апаратна реалізація ІРА. Елементи НВЧ техніки та антени (МСЛ, компланарні, антени, діаграма направленості)</t>
  </si>
  <si>
    <t>Апаратна реалізація ІРА. ??? (передавачі, приймачі)</t>
  </si>
  <si>
    <t>ПО12</t>
  </si>
  <si>
    <t>Елементи інтелектуальної радіоелектронної апаратури (сенсори та актюатори для інтелектуальних систем, основи автоматики)</t>
  </si>
  <si>
    <t>Елементи інтелектуальної радіоелектронної апаратури (хмарні технології)</t>
  </si>
  <si>
    <t>ПО16</t>
  </si>
  <si>
    <t>Переддипломна практика</t>
  </si>
  <si>
    <t>Х</t>
  </si>
  <si>
    <t>ПО17</t>
  </si>
  <si>
    <t>Разом нормативних ОК циклу професійної підготовки</t>
  </si>
  <si>
    <t>Ф-каталог:</t>
  </si>
  <si>
    <t>ВСЬОГО нормативних:</t>
  </si>
  <si>
    <t>Аналоговая обработка сигналов (может магистратура)</t>
  </si>
  <si>
    <t>Проектування друкованих плат спеціального призначення</t>
  </si>
  <si>
    <t>2. ВИБІРКОВІ освітні компоненти</t>
  </si>
  <si>
    <t>Мехатроніка</t>
  </si>
  <si>
    <t>Інтерфейси та перифірійні пристрої</t>
  </si>
  <si>
    <t>2.1. Цикл загальної підготовки (Вибіркові освітні компоненти з загальноуніверситетського Каталогу)</t>
  </si>
  <si>
    <t>Цифрове оброблення багатовимірних сигналів</t>
  </si>
  <si>
    <t>Технологія віртуальних приладів</t>
  </si>
  <si>
    <t>ЗВ1</t>
  </si>
  <si>
    <t xml:space="preserve">Освітній компонент 1 ЗУ-Каталог  </t>
  </si>
  <si>
    <t>Цифрове оброблення біомедичних сигналів</t>
  </si>
  <si>
    <t>Промисловий дизайн</t>
  </si>
  <si>
    <t>ЗВ2</t>
  </si>
  <si>
    <t xml:space="preserve">Освітній компонент 2 ЗУ-Каталог  </t>
  </si>
  <si>
    <t>Конструкційні та радіоматеріали</t>
  </si>
  <si>
    <t>Разом вибіркових ОК циклу загальної підготовки</t>
  </si>
  <si>
    <t>Технологія виробництва раіоелектронної техніки</t>
  </si>
  <si>
    <t>Тривимірне моделювання РЕА</t>
  </si>
  <si>
    <t>2.1. Цикл професійної підготовки (Вибіркові освітні компоненти з міжфакультетського/факультетського/кафедрального Каталогів)</t>
  </si>
  <si>
    <t>Машинні алгоритми та штучні нейронні мережі???</t>
  </si>
  <si>
    <t>ПВ1</t>
  </si>
  <si>
    <t xml:space="preserve">Освітній компонент 1 з Ф-Каталогу </t>
  </si>
  <si>
    <t>Автоматизація та робототехніка</t>
  </si>
  <si>
    <t>ПВ2</t>
  </si>
  <si>
    <t xml:space="preserve">Освітній компонент 2 з Ф-Каталогу </t>
  </si>
  <si>
    <t>Цифрова обробка фото,відео</t>
  </si>
  <si>
    <t>ПВ3</t>
  </si>
  <si>
    <t xml:space="preserve">Освітній компонент 3 з Ф-Каталогу </t>
  </si>
  <si>
    <t>ПВ4</t>
  </si>
  <si>
    <t xml:space="preserve">Освітній компонент 4 з Ф-Каталогу </t>
  </si>
  <si>
    <t>ПВ5</t>
  </si>
  <si>
    <t xml:space="preserve">Освітній компонент 5 з Ф-Каталогу </t>
  </si>
  <si>
    <t>Сертифікатна програма:</t>
  </si>
  <si>
    <t>ПВ6</t>
  </si>
  <si>
    <t xml:space="preserve">Освітній компонент 6 з Ф-Каталогу </t>
  </si>
  <si>
    <t>1. Проектування радіоелектронної техніки</t>
  </si>
  <si>
    <t>ПВ7</t>
  </si>
  <si>
    <t xml:space="preserve">Освітній компонент 7 з Ф-Каталогу </t>
  </si>
  <si>
    <t>ПВ8</t>
  </si>
  <si>
    <t xml:space="preserve">Освітній компонент 8 з Ф-Каталогу </t>
  </si>
  <si>
    <t>ПВ9</t>
  </si>
  <si>
    <t xml:space="preserve">Освітній компонент 9 з Ф-Каталогу </t>
  </si>
  <si>
    <t>Конструювання інтелектуальної радіоелектронної апаратури</t>
  </si>
  <si>
    <t>ПВ10</t>
  </si>
  <si>
    <t xml:space="preserve">Освітній компонент 10 з Ф-Каталогу </t>
  </si>
  <si>
    <t xml:space="preserve">Проектування друкованих плат </t>
  </si>
  <si>
    <t>ПВ11</t>
  </si>
  <si>
    <t xml:space="preserve">Освітній компонент 11 з Ф-Каталогу </t>
  </si>
  <si>
    <t>ПВ12</t>
  </si>
  <si>
    <t xml:space="preserve">Освітній компонент 12 з Ф-Каталогу </t>
  </si>
  <si>
    <t>ПВ13</t>
  </si>
  <si>
    <t xml:space="preserve">Освітній компонент 13 з Ф-Каталогу </t>
  </si>
  <si>
    <t>2. Проектування біомедичної апаратури</t>
  </si>
  <si>
    <t>ПВ14</t>
  </si>
  <si>
    <t xml:space="preserve">Освітній компонент 14 з Ф-Каталогу </t>
  </si>
  <si>
    <t>Давачі біомедичного призначення</t>
  </si>
  <si>
    <t>Анатомия, физиология, гістологія</t>
  </si>
  <si>
    <t>Разом вибіркових ОК циклу професійної підготовки</t>
  </si>
  <si>
    <t>Взаємодія полів з біооб'єктами</t>
  </si>
  <si>
    <t>ВСЬОГО вибіркових:</t>
  </si>
  <si>
    <t>Конструювання біомедичної радіоелектронної апаратури (особливості біомед.апарат.)</t>
  </si>
  <si>
    <t xml:space="preserve">Загальна кількість </t>
  </si>
  <si>
    <t>Сертифікація біомедичної апаратури</t>
  </si>
  <si>
    <t>Ренгеноская, МРТ, УЗИ</t>
  </si>
  <si>
    <t xml:space="preserve">Кількість годин на тиждень </t>
  </si>
  <si>
    <t>Особенности самой апаратуры</t>
  </si>
  <si>
    <t xml:space="preserve">Кількість екзаменів </t>
  </si>
  <si>
    <t>3. Акустика та акустичні пристрої</t>
  </si>
  <si>
    <t>акустика - раздел физики, распростр. в различных средах
технлогии применения
функц. изделия микроелеутроники (ПАВ, фононы, ..)
акустическая технологическая аппаратура (сушки, пропитки, отмывки,  )
источники акуст. колеб.
силовая електроника (как системы управления)</t>
  </si>
  <si>
    <t xml:space="preserve">Кількість заліків </t>
  </si>
  <si>
    <t>Кількість курсових проектів</t>
  </si>
  <si>
    <t>4. Робототехніка</t>
  </si>
  <si>
    <t>Кількість  курсових робіт</t>
  </si>
  <si>
    <t>Промишл.логические контроллеры</t>
  </si>
  <si>
    <t>Військова підготовка</t>
  </si>
  <si>
    <t>У   5 - 8 семестрах за окремим планом військової підготовки</t>
  </si>
  <si>
    <t>Програмування 32-розр. мікрокотроллерів</t>
  </si>
  <si>
    <t>Системы машинного зрения</t>
  </si>
  <si>
    <t>Інтелектуальні апарати та системи</t>
  </si>
  <si>
    <t>Сложная автоматика по многомерным системам</t>
  </si>
  <si>
    <t>Голова НМК</t>
  </si>
  <si>
    <t>/ Леонід УРИВСЬКИЙ /</t>
  </si>
  <si>
    <t xml:space="preserve">Сенсори та актюатори для інтелектуальних систем </t>
  </si>
  <si>
    <t>(підпис)</t>
  </si>
  <si>
    <t>(П.І.Б.)</t>
  </si>
  <si>
    <t xml:space="preserve">В.о. завідувача кафедри  </t>
  </si>
  <si>
    <t>/ Михайло СТЕПАНОВ /</t>
  </si>
  <si>
    <t xml:space="preserve">Декан радіотехнічного факультету </t>
  </si>
  <si>
    <t>/ Руслан АНТИПЕНКО /</t>
  </si>
  <si>
    <t>Сем</t>
  </si>
  <si>
    <t>Дисципліни</t>
  </si>
  <si>
    <t>Кредити</t>
  </si>
  <si>
    <t>Год</t>
  </si>
  <si>
    <t>Іспит</t>
  </si>
  <si>
    <t>Залік</t>
  </si>
  <si>
    <t>КП</t>
  </si>
  <si>
    <t>КР</t>
  </si>
  <si>
    <t>МКР</t>
  </si>
  <si>
    <t>РГР</t>
  </si>
  <si>
    <t>ДКР</t>
  </si>
  <si>
    <t>Лек</t>
  </si>
  <si>
    <t>Пр</t>
  </si>
  <si>
    <t>Лаб/к.п.</t>
  </si>
  <si>
    <t>СРС нужно</t>
  </si>
  <si>
    <t>Екз.</t>
  </si>
  <si>
    <t>КП/КР</t>
  </si>
  <si>
    <t>Сумм</t>
  </si>
  <si>
    <t>Кред</t>
  </si>
  <si>
    <t>СРС есть</t>
  </si>
  <si>
    <t>Лаб</t>
  </si>
  <si>
    <t>Год/тижд</t>
  </si>
  <si>
    <t>Іноземна мова. 
Практичний курс іноземної мови І</t>
  </si>
  <si>
    <t>Культура наукового технічного мовлення фахівця (Мовна)</t>
  </si>
  <si>
    <t xml:space="preserve">Основи метрології </t>
  </si>
  <si>
    <t>Інженерна та комп'ютерна графіка. Креслення</t>
  </si>
  <si>
    <t>Вища математика1</t>
  </si>
  <si>
    <t>Вища математика2</t>
  </si>
  <si>
    <t>Загальна фізика 1</t>
  </si>
  <si>
    <t>Інформатика 1. Програмування на мові С
 (С + мікроконтролери)</t>
  </si>
  <si>
    <t>норма 30</t>
  </si>
  <si>
    <t>Історія науки і техніки (Історична)</t>
  </si>
  <si>
    <t>Інженерна та комп'ютерна графіка. Комп'ютерна графіка (SolidWorks)</t>
  </si>
  <si>
    <t>Вища математика3</t>
  </si>
  <si>
    <t>Загальна фізика 2</t>
  </si>
  <si>
    <t xml:space="preserve">Інформатика 2. Основи обчислювальної техніки (цифрові пристрої) </t>
  </si>
  <si>
    <t>Основи теорії кіл. ???</t>
  </si>
  <si>
    <t>Екологічна безпека інженерної діяльності (Екологічна)</t>
  </si>
  <si>
    <t>Іноземна мова. 
Практичний курс іноземної мови ІІ</t>
  </si>
  <si>
    <t>Освітній компонент 1 з ЗУ-Каталог</t>
  </si>
  <si>
    <t>Вища математика4</t>
  </si>
  <si>
    <t>Схемотехніка. Електронні компоненти</t>
  </si>
  <si>
    <t>Загальна теорія розвитку (Філософська)</t>
  </si>
  <si>
    <t>Освітній компонент 2 з ЗУ-Каталог</t>
  </si>
  <si>
    <t>Схемотехніка. Аналогова схемотехніка</t>
  </si>
  <si>
    <t>Основи теорії телекомунікацій та радіотехніки. СПРТ (спектри+модуляція)</t>
  </si>
  <si>
    <t>Основи теорії телекомунікацій та радіотехніки. СПРТ (мережеві технології)</t>
  </si>
  <si>
    <t xml:space="preserve">Перспективні напрямки розвитку та застосування інтелектуальної радіоелектроніки </t>
  </si>
  <si>
    <t xml:space="preserve">Апаратна реалізація ІРА. Елементи НВЧ техніки та антени (МСЛ, компланарні, антени, діаграма направленості)                                                                                                                        </t>
  </si>
  <si>
    <t>Іноземна мова професійного спрямування. 
Практичний курс іноземної мови для професійного спілкування І</t>
  </si>
  <si>
    <t>Цифрове оброблення сигналів</t>
  </si>
  <si>
    <t xml:space="preserve">Апаратна реалізація ІРА. ??? (передавачі, приймачі)                                                                                                                        </t>
  </si>
  <si>
    <t xml:space="preserve">Проектування цифрових та аналогових схем (аналогове оброблення сигналів (нелінійне), активні фільтри, операційні підсилювачі, джерела живлення)                                                                                                                        </t>
  </si>
  <si>
    <t xml:space="preserve">КР Проектування цифрових та аналогових схем (аналогова обробка)                                                                                      </t>
  </si>
  <si>
    <t xml:space="preserve">Наскрізне проектування інтелектуальної техніки. Від ТЗ до макетування (розрахунки, моделювання, макетування)                                                                                                                        </t>
  </si>
  <si>
    <t>Я маю право (Правова)</t>
  </si>
  <si>
    <t xml:space="preserve">Проектування інтелектуальної радіоелектронної апаратури (ІРА). Технології виробництва РЕА (+контроль+випробування)                                                                                                                        </t>
  </si>
  <si>
    <t xml:space="preserve">Проектування цифрових та аналогових схем (ПЛІС, ЦАП, АЦП, сигнальні процесори)                                                                                                                        </t>
  </si>
  <si>
    <t xml:space="preserve">Елементи інтелектуальної радіоелектронної апаратури (сенсори та актюатори для інтелектуальних систем, основи автоматики)                                                                                                                        </t>
  </si>
  <si>
    <t xml:space="preserve">КР Елементи інтелектуальної радіоелектронної апаратури      </t>
  </si>
  <si>
    <t xml:space="preserve">Наскрізне проектування інтелектуальної техніки. Проектування друкованих плат. (+контроль+випробування)                                                                                                                        </t>
  </si>
  <si>
    <t>Іноземна мова професійного спрямування. 
Практичний курс іноземної мови для професійного спілкування ІІ</t>
  </si>
  <si>
    <t xml:space="preserve">Економіка і організація виробництва </t>
  </si>
  <si>
    <t xml:space="preserve">Архітектура та програмування вбудованих систем. 32-розрядні мікроконтроллери                                                                                                                        </t>
  </si>
  <si>
    <t xml:space="preserve">Проектування інтелектуальної радіоелектронної апаратури (ІРА). Основи конструювання ІРА (+ФТОК+Solid Works теплові процеси, листовой)                                                                                                                        </t>
  </si>
  <si>
    <t xml:space="preserve">Курсова робота з дисципліни Проектування інтелектуальної радіоелектронної апаратури (ІРА). (+наскрізне проектування)                                                                                                                        </t>
  </si>
  <si>
    <t xml:space="preserve">Елементи інтелектуальної радіоелектронної апаратури (хмарні технології)                                                                                                                        </t>
  </si>
  <si>
    <t xml:space="preserve">Архітектура та програмування вбудованих систем. Мікрокомп'ютери (Linux)                                                                                                                        </t>
  </si>
  <si>
    <t>8 сем</t>
  </si>
  <si>
    <t>норма 240</t>
  </si>
  <si>
    <t>нормативні дисципліни 1 корпус</t>
  </si>
  <si>
    <t>нормативні дисципліни 172 спеціальність</t>
  </si>
  <si>
    <t>фаховий каталог виборних дисциплін</t>
  </si>
  <si>
    <t>професійні дисципліни за освітньою програмою</t>
  </si>
  <si>
    <t>підсумки за семестром</t>
  </si>
  <si>
    <t>!Конструкційні та радіоматеріали
!Електрорадіоматеріали
!Новітні матеріали в проектуванні інтелектуальних пристроїв</t>
  </si>
  <si>
    <t>Електроніка, мікроелектроніка</t>
  </si>
  <si>
    <t>!Фізико-теоретичні основи конструювання РЕА(надежн,тепло,влага,екран,ел.маг.совм.)
!
!</t>
  </si>
  <si>
    <t>Прикладна механіка та мехатроніка (+мехФТОК)</t>
  </si>
  <si>
    <t>!Технологія виробництва РЕА
!</t>
  </si>
  <si>
    <t>!Проектування багатошарових друкованих плат
!Проектування друкованих плат спеціального призначення
!Інтерфейси та перифірійні пристрої</t>
  </si>
  <si>
    <t>Мережеві та телекомунікаційні технології</t>
  </si>
  <si>
    <t>!Промисловий дизайн
!Ергономіка та дизайн
!Ергатичні системи</t>
  </si>
  <si>
    <t>Контроль, діагностика та випробування радіоелектронної апаратури</t>
  </si>
  <si>
    <t>МІНІСТЕРСТВО ОСВІТИ І НАУКИ  УКРАЇНИ</t>
  </si>
  <si>
    <t xml:space="preserve">                                                    НАЦІОНАЛЬНИЙ ТЕХНІЧНИЙ УНІВЕРСИТЕТ УКРАЇНИ "КИЇВСЬКИЙ ПОЛІТЕХНІЧНИЙ ІНСТИТУТ імені ІГОРЯ СІКОРСЬКОГО"</t>
  </si>
  <si>
    <r>
      <rPr>
        <sz val="36"/>
        <color theme="1"/>
        <rFont val="Arial"/>
        <family val="2"/>
        <charset val="204"/>
      </rPr>
      <t xml:space="preserve">                       </t>
    </r>
    <r>
      <rPr>
        <b/>
        <sz val="36"/>
        <color theme="1"/>
        <rFont val="Arial"/>
        <family val="2"/>
        <charset val="204"/>
      </rPr>
      <t>НАВЧАЛЬНИЙ   ПЛАН</t>
    </r>
  </si>
  <si>
    <t>(прийому  2021 року)</t>
  </si>
  <si>
    <t>Магістр</t>
  </si>
  <si>
    <t>Радіотехнічний</t>
  </si>
  <si>
    <t>КПІ ім. Ігоря Сікорського</t>
  </si>
  <si>
    <r>
      <rPr>
        <b/>
        <sz val="11"/>
        <color theme="1"/>
        <rFont val="Arial"/>
        <family val="2"/>
        <charset val="204"/>
      </rPr>
      <t xml:space="preserve">      (</t>
    </r>
    <r>
      <rPr>
        <sz val="11"/>
        <color theme="1"/>
        <rFont val="Arial"/>
        <family val="2"/>
        <charset val="204"/>
      </rPr>
      <t>назва освітньо- ступеня</t>
    </r>
    <r>
      <rPr>
        <b/>
        <sz val="11"/>
        <color theme="1"/>
        <rFont val="Arial"/>
        <family val="2"/>
        <charset val="204"/>
      </rPr>
      <t>)</t>
    </r>
  </si>
  <si>
    <t>"____" _______________ 2021 р.</t>
  </si>
  <si>
    <t>магістр з телекомунікацій та радіотехніки</t>
  </si>
  <si>
    <t>(код  і  назва спеціальності )</t>
  </si>
  <si>
    <t>Голова Вченої ради</t>
  </si>
  <si>
    <t xml:space="preserve">             за освітньо-професійною програмою (спеціалізацією)</t>
  </si>
  <si>
    <t xml:space="preserve">1 рік 4 місяця </t>
  </si>
  <si>
    <t>________________ Михайло ІЛЬЧЕНКО</t>
  </si>
  <si>
    <t xml:space="preserve"> (назва )</t>
  </si>
  <si>
    <t>бакалавра</t>
  </si>
  <si>
    <t>(зазначається освітній ступень)</t>
  </si>
  <si>
    <r>
      <rPr>
        <b/>
        <sz val="16"/>
        <color theme="1"/>
        <rFont val="Arial"/>
        <family val="2"/>
        <charset val="204"/>
      </rPr>
      <t xml:space="preserve">                                                                          </t>
    </r>
    <r>
      <rPr>
        <b/>
        <sz val="18"/>
        <color theme="1"/>
        <rFont val="Arial"/>
        <family val="2"/>
        <charset val="204"/>
      </rPr>
      <t>І. Графік освітнього процесу</t>
    </r>
  </si>
  <si>
    <t>Виконання магістерської дисертації</t>
  </si>
  <si>
    <t>Атестація здобувачів вищої освіти</t>
  </si>
  <si>
    <t>II.ЗВЕДЕНІ ДАНІ ПРО БЮДЖЕТ ЧАСУ, тижні</t>
  </si>
  <si>
    <t xml:space="preserve">                   III.ПРАКТИКА</t>
  </si>
  <si>
    <t xml:space="preserve"> Атестація  випускників</t>
  </si>
  <si>
    <t>Виконання дисер- таційної роботи та її захист</t>
  </si>
  <si>
    <t>Форма  атестації випускників
(екзамен,дипломний проект,(робота)</t>
  </si>
  <si>
    <t>Захист магістерської дисертації</t>
  </si>
  <si>
    <t>V. План освітнього процесу</t>
  </si>
  <si>
    <t>Освітні компоненти
(навчальні дисципліни, курсові проекти (роботи), практики, кваліфікаційна робота)</t>
  </si>
  <si>
    <t>Контрольні заходи
за семестрами</t>
  </si>
  <si>
    <t>Індивідуальне
завдання</t>
  </si>
  <si>
    <t>Модульна
контрольна</t>
  </si>
  <si>
    <t>Практичні</t>
  </si>
  <si>
    <t xml:space="preserve">Лабора-
торні </t>
  </si>
  <si>
    <t>ЗО 1</t>
  </si>
  <si>
    <t>Інтелектуальна власність та патентознавство</t>
  </si>
  <si>
    <t>ЗО 2</t>
  </si>
  <si>
    <t>Сталий інноваційний розвиток</t>
  </si>
  <si>
    <t>ЗО 3</t>
  </si>
  <si>
    <t>Практичний курс з іншомовного ділового спілкування</t>
  </si>
  <si>
    <t>ЗО 4</t>
  </si>
  <si>
    <t xml:space="preserve">Разом нормативних ОК циклу загальної підготовки </t>
  </si>
  <si>
    <t>ПО 1</t>
  </si>
  <si>
    <t>ПО 2</t>
  </si>
  <si>
    <t>ПО 3</t>
  </si>
  <si>
    <t>ПО 4</t>
  </si>
  <si>
    <t>ПО 5</t>
  </si>
  <si>
    <t>Дослідницький (науковий) компонент</t>
  </si>
  <si>
    <t>Наукова робота за темою магістерської дисертації</t>
  </si>
  <si>
    <t>ПО7</t>
  </si>
  <si>
    <t>ПО8</t>
  </si>
  <si>
    <t>ВСЬОГО НОРМАТИВНИХ:</t>
  </si>
  <si>
    <t>2.1. Цикл професійної підготовки (Вибіркові освітні компоненти з факультетського/кафедрального  Каталогів)</t>
  </si>
  <si>
    <t>Освітній компонент  1 Ф-Каталогу</t>
  </si>
  <si>
    <t>Освітній компонент  2 Ф-Каталогу</t>
  </si>
  <si>
    <t>Освітній компонент  3 Ф-Каталогу</t>
  </si>
  <si>
    <t>Освітній компонент  4 Ф-Каталогу</t>
  </si>
  <si>
    <t>Освітній компонент  5 Ф-Каталогу</t>
  </si>
  <si>
    <t>ВСЬОГО ВИБІРКОВИХ:</t>
  </si>
  <si>
    <t>з них: курсових проектів</t>
  </si>
  <si>
    <t>курсових робіт</t>
  </si>
  <si>
    <t>/ Леонід Уривський /</t>
  </si>
  <si>
    <t>Декан факультету</t>
  </si>
  <si>
    <t>Норм</t>
  </si>
  <si>
    <t>Годин</t>
  </si>
  <si>
    <t>СРС</t>
  </si>
  <si>
    <t>СРС2</t>
  </si>
  <si>
    <t>Сумм2</t>
  </si>
  <si>
    <t>Год/т</t>
  </si>
  <si>
    <t>заг</t>
  </si>
  <si>
    <t>Практикум з іншомовного професійного спілкування</t>
  </si>
  <si>
    <t>досл</t>
  </si>
  <si>
    <t>Наукова робота за темою магістерської дисертації. 
Основи наукових досліджень</t>
  </si>
  <si>
    <t>проф</t>
  </si>
  <si>
    <t>Наукова робота за темою магістерської дисертації. 
Науково-дослідна робота за темою магістерської дисертації</t>
  </si>
  <si>
    <t>Ф</t>
  </si>
  <si>
    <t xml:space="preserve">Освітній компонент  1 Ф-Каталогу                                                                                                        </t>
  </si>
  <si>
    <t xml:space="preserve">Освітній компонент  2 Ф-Каталогу                                                                                                        </t>
  </si>
  <si>
    <t xml:space="preserve">Освітній компонент  3 Ф-Каталогу                                                                                                        </t>
  </si>
  <si>
    <t xml:space="preserve">Освітній компонент  4 Ф-Каталогу                                                                                                        </t>
  </si>
  <si>
    <t xml:space="preserve">Освітній компонент  5 Ф-Каталогу                                                                                                        </t>
  </si>
  <si>
    <t>Робота над магістерською дисертацією</t>
  </si>
  <si>
    <r>
      <rPr>
        <b/>
        <sz val="18"/>
        <color theme="1"/>
        <rFont val="Arial"/>
        <family val="2"/>
        <charset val="204"/>
      </rPr>
      <t xml:space="preserve">                                                                    НАЦІОНАЛЬНИЙ ТЕХНІЧНИЙ УНІВЕРСИТЕТ УКРАЇНИ "КИЇВСЬКИЙ ПОЛІТЕХНІЧНИЙ ІНСТИТУТ"  імені. ІГОРЯ СІКОРСЬКОГО                                                     </t>
    </r>
    <r>
      <rPr>
        <sz val="18"/>
        <color theme="1"/>
        <rFont val="Arial"/>
        <family val="2"/>
        <charset val="204"/>
      </rPr>
      <t xml:space="preserve"> </t>
    </r>
    <r>
      <rPr>
        <b/>
        <sz val="18"/>
        <color theme="1"/>
        <rFont val="Arial"/>
        <family val="2"/>
        <charset val="204"/>
      </rPr>
      <t xml:space="preserve">                                         </t>
    </r>
  </si>
  <si>
    <r>
      <rPr>
        <b/>
        <sz val="11"/>
        <color theme="1"/>
        <rFont val="Arial"/>
        <family val="2"/>
        <charset val="204"/>
      </rPr>
      <t xml:space="preserve">      (</t>
    </r>
    <r>
      <rPr>
        <sz val="11"/>
        <color theme="1"/>
        <rFont val="Arial"/>
        <family val="2"/>
        <charset val="204"/>
      </rPr>
      <t>назва освітнього ступеня</t>
    </r>
    <r>
      <rPr>
        <b/>
        <sz val="11"/>
        <color theme="1"/>
        <rFont val="Arial"/>
        <family val="2"/>
        <charset val="204"/>
      </rPr>
      <t>)</t>
    </r>
  </si>
  <si>
    <r>
      <rPr>
        <b/>
        <sz val="16"/>
        <color theme="1"/>
        <rFont val="Arial"/>
        <family val="2"/>
        <charset val="204"/>
      </rPr>
      <t xml:space="preserve">                                                                          </t>
    </r>
    <r>
      <rPr>
        <b/>
        <sz val="18"/>
        <color theme="1"/>
        <rFont val="Arial"/>
        <family val="2"/>
        <charset val="204"/>
      </rPr>
      <t>І. Графік освітнього процесу</t>
    </r>
  </si>
  <si>
    <t xml:space="preserve">Цифрові пристрої (+ПЛІС+MicroCAP) </t>
  </si>
  <si>
    <t>Тривимірне моделювання радіоелектронної апаратури (SolidWorks)</t>
  </si>
  <si>
    <t xml:space="preserve">Електронна компонентна база інтелектуальних систем (+LTSpice) </t>
  </si>
  <si>
    <t>Основи програмування мікроконтроллерів та мікрокомп'ютерів</t>
  </si>
  <si>
    <t>ПО9</t>
  </si>
  <si>
    <t>Проектування друкованих плат (+контроль+випробування)</t>
  </si>
  <si>
    <t>Інтелектуальні апарати та системи (вибіркові) 3,5к</t>
  </si>
  <si>
    <t>ПО13</t>
  </si>
  <si>
    <t>Сенсори та актюатори для інтелектуальних систем ()</t>
  </si>
  <si>
    <t>Джерела живлення та засоби силової електроніки</t>
  </si>
  <si>
    <t>Спецрозділи радіоелектроніки (МСЛ, компланарні, антени, діаграма направленості)</t>
  </si>
  <si>
    <t>ПО5</t>
  </si>
  <si>
    <t>Курсова робота з Спецрозділи радіоелектроніки</t>
  </si>
  <si>
    <t>Апаратне забезпечення телекомунікаційних систем (приймачі+передавачі)</t>
  </si>
  <si>
    <t>Курсова робота з Апаратного забезпечення телекомунікаційних систем</t>
  </si>
  <si>
    <t>Конструювання інтелектуальної радіоелектронної апаратури (+ФТОК+контроль+випробування+Solid Works теплові процеси)</t>
  </si>
  <si>
    <t>ПО11</t>
  </si>
  <si>
    <t xml:space="preserve">Курсовий проєкт з Конструювання інтелектуальної радіоелектронної апаратури </t>
  </si>
  <si>
    <t>ПО14</t>
  </si>
  <si>
    <t xml:space="preserve"> (в маг) Контроль, діагностика та випробування радіоелектронної апаратури (поглиблений курс) 3к</t>
  </si>
  <si>
    <t>ПО15</t>
  </si>
  <si>
    <t>Інформаційні технології</t>
  </si>
  <si>
    <t xml:space="preserve">Прикладна механіка </t>
  </si>
  <si>
    <r>
      <rPr>
        <b/>
        <sz val="18"/>
        <color theme="1"/>
        <rFont val="Arial"/>
        <family val="2"/>
        <charset val="204"/>
      </rPr>
      <t xml:space="preserve">                                                                    НАЦІОНАЛЬНИЙ ТЕХНІЧНИЙ УНІВЕРСИТЕТ УКРАЇНИ "КИЇВСЬКИЙ ПОЛІТЕХНІЧНИЙ ІНСТИТУТ"  імені. ІГОРЯ СІКОРСЬКОГО                                                     </t>
    </r>
    <r>
      <rPr>
        <sz val="18"/>
        <color theme="1"/>
        <rFont val="Arial"/>
        <family val="2"/>
        <charset val="204"/>
      </rPr>
      <t xml:space="preserve"> </t>
    </r>
    <r>
      <rPr>
        <b/>
        <sz val="18"/>
        <color theme="1"/>
        <rFont val="Arial"/>
        <family val="2"/>
        <charset val="204"/>
      </rPr>
      <t xml:space="preserve">                                         </t>
    </r>
  </si>
  <si>
    <t>прийом 2020 року</t>
  </si>
  <si>
    <r>
      <rPr>
        <b/>
        <sz val="11"/>
        <color theme="1"/>
        <rFont val="Arial"/>
        <family val="2"/>
        <charset val="204"/>
      </rPr>
      <t xml:space="preserve">      (</t>
    </r>
    <r>
      <rPr>
        <sz val="11"/>
        <color theme="1"/>
        <rFont val="Arial"/>
        <family val="2"/>
        <charset val="204"/>
      </rPr>
      <t>назва освітнього ступеня</t>
    </r>
    <r>
      <rPr>
        <b/>
        <sz val="11"/>
        <color theme="1"/>
        <rFont val="Arial"/>
        <family val="2"/>
        <charset val="204"/>
      </rPr>
      <t>)</t>
    </r>
  </si>
  <si>
    <t>"___"_____________  2020 р.</t>
  </si>
  <si>
    <t xml:space="preserve"> Інтелектуальні технології мікросистемної радіоелектронної техніки</t>
  </si>
  <si>
    <t>Радіоконструювання та виробництва радіоапаратури</t>
  </si>
  <si>
    <r>
      <rPr>
        <b/>
        <sz val="16"/>
        <color theme="1"/>
        <rFont val="Arial"/>
        <family val="2"/>
        <charset val="204"/>
      </rPr>
      <t xml:space="preserve">                                                                          </t>
    </r>
    <r>
      <rPr>
        <b/>
        <sz val="18"/>
        <color theme="1"/>
        <rFont val="Arial"/>
        <family val="2"/>
        <charset val="204"/>
      </rPr>
      <t>І. Графік освітнього процесу</t>
    </r>
  </si>
  <si>
    <t>ВА</t>
  </si>
  <si>
    <t>Е</t>
  </si>
  <si>
    <t xml:space="preserve"> Випуск.Атест.</t>
  </si>
  <si>
    <t>Захист дипломних робіт (проектів)</t>
  </si>
  <si>
    <t>Шифр за ОПП</t>
  </si>
  <si>
    <t>Дисципліна з Української мови</t>
  </si>
  <si>
    <t>Дисципліна з Історії</t>
  </si>
  <si>
    <t xml:space="preserve">Фізичне виховання </t>
  </si>
  <si>
    <t>Схемотехніка (+Multisim)</t>
  </si>
  <si>
    <t>Електронна компонентна база інтелектуальних систем (+LTSpice)</t>
  </si>
  <si>
    <t>Конструювання інтелектуальної радіоелектронної апаратури (+ФТОК+контроль+випробування+Solid теплові процеси)</t>
  </si>
  <si>
    <t>ЗВ3</t>
  </si>
  <si>
    <t xml:space="preserve">Освітній компонент 3 ЗУ-Каталог </t>
  </si>
  <si>
    <t xml:space="preserve">Інтелектуальні апарати та системи </t>
  </si>
  <si>
    <t>ЗВ4</t>
  </si>
  <si>
    <t xml:space="preserve">Освітній компонент 4 ЗУ-Каталог  </t>
  </si>
  <si>
    <t>ЗВ5</t>
  </si>
  <si>
    <t xml:space="preserve">Освітній компонент 1 Ф-Каталогу </t>
  </si>
  <si>
    <t>Освітній компонент 2 Ф-Каталогу</t>
  </si>
  <si>
    <t xml:space="preserve">Освітній компонент 3 Ф-Каталогу </t>
  </si>
  <si>
    <t xml:space="preserve">Освітній компонент 4 Ф-Каталогу </t>
  </si>
  <si>
    <t xml:space="preserve">Освітній компонент 5 Ф-Каталогу </t>
  </si>
  <si>
    <t xml:space="preserve">Освітній компонент 1 К-Каталогу </t>
  </si>
  <si>
    <t>Освітній компонент 2 К-Каталогу</t>
  </si>
  <si>
    <t xml:space="preserve">Освітній компонент 3 К-Каталогу </t>
  </si>
  <si>
    <t>Освітній компонент 4 К-Каталогу</t>
  </si>
  <si>
    <t>Освітній компонент 5 К-Каталогу</t>
  </si>
  <si>
    <t>Освітній компонент 6 К-Каталогу</t>
  </si>
  <si>
    <t>/ Євгеній Нелін /</t>
  </si>
  <si>
    <t>/ Руслан Антипенко /</t>
  </si>
  <si>
    <r>
      <rPr>
        <b/>
        <sz val="18"/>
        <color theme="1"/>
        <rFont val="Arial"/>
        <family val="2"/>
        <charset val="204"/>
      </rPr>
      <t xml:space="preserve">                                                                    НАЦІОНАЛЬНИЙ ТЕХНІЧНИЙ УНІВЕРСИТЕТ УКРАЇНИ "КИЇВСЬКИЙ ПОЛІТЕХНІЧНИЙ ІНСТИТУТ"  імені. ІГОРЯ СІКОРСЬКОГО                                                     </t>
    </r>
    <r>
      <rPr>
        <sz val="18"/>
        <color theme="1"/>
        <rFont val="Arial"/>
        <family val="2"/>
        <charset val="204"/>
      </rPr>
      <t xml:space="preserve"> </t>
    </r>
    <r>
      <rPr>
        <b/>
        <sz val="18"/>
        <color theme="1"/>
        <rFont val="Arial"/>
        <family val="2"/>
        <charset val="204"/>
      </rPr>
      <t xml:space="preserve">                                         </t>
    </r>
  </si>
  <si>
    <t>прийом 2019 року</t>
  </si>
  <si>
    <t>ЗАТВЕРДЖУЮ</t>
  </si>
  <si>
    <t xml:space="preserve">   Голова Вченої ради  </t>
  </si>
  <si>
    <r>
      <rPr>
        <b/>
        <sz val="11"/>
        <color theme="1"/>
        <rFont val="Arial"/>
        <family val="2"/>
        <charset val="204"/>
      </rPr>
      <t xml:space="preserve">      (</t>
    </r>
    <r>
      <rPr>
        <sz val="11"/>
        <color theme="1"/>
        <rFont val="Arial"/>
        <family val="2"/>
        <charset val="204"/>
      </rPr>
      <t>назва освітнього ступеня</t>
    </r>
    <r>
      <rPr>
        <b/>
        <sz val="11"/>
        <color theme="1"/>
        <rFont val="Arial"/>
        <family val="2"/>
        <charset val="204"/>
      </rPr>
      <t>)</t>
    </r>
  </si>
  <si>
    <t xml:space="preserve"> КПІ ім. Ігоря Сікорського</t>
  </si>
  <si>
    <t>_____________________ М.З.Згуровський</t>
  </si>
  <si>
    <t>за освітньо-професійною програмою  (спеціалізацією)</t>
  </si>
  <si>
    <t xml:space="preserve">"___"_____________  </t>
  </si>
  <si>
    <t>2019 р.</t>
  </si>
  <si>
    <t>денна</t>
  </si>
  <si>
    <r>
      <rPr>
        <b/>
        <sz val="16"/>
        <color theme="1"/>
        <rFont val="Arial"/>
        <family val="2"/>
        <charset val="204"/>
      </rPr>
      <t xml:space="preserve">                                                                          </t>
    </r>
    <r>
      <rPr>
        <b/>
        <sz val="18"/>
        <color theme="1"/>
        <rFont val="Arial"/>
        <family val="2"/>
        <charset val="204"/>
      </rPr>
      <t>І. Графік освітнього процесу</t>
    </r>
  </si>
  <si>
    <t>ЗЕ</t>
  </si>
  <si>
    <t>ДП</t>
  </si>
  <si>
    <t xml:space="preserve"> Атест. випускн.</t>
  </si>
  <si>
    <t>Код за ОПП</t>
  </si>
  <si>
    <t xml:space="preserve">НАЗВА НАВЧАЛЬНОЇ
ДИСЦИПЛІНИ
</t>
  </si>
  <si>
    <t>Курсові</t>
  </si>
  <si>
    <t>проекти</t>
  </si>
  <si>
    <t>роботи</t>
  </si>
  <si>
    <t>І. ЦИКЛ ЗАГАЛЬНОЇ ПІДГОТОВКИ</t>
  </si>
  <si>
    <t>І.1. Навчальні дисципліни природничо-наукової підготовки</t>
  </si>
  <si>
    <t>Разом за цикл</t>
  </si>
  <si>
    <t>І.2.Навчальні дисципліни базової підготовки</t>
  </si>
  <si>
    <t>Схемотехніка</t>
  </si>
  <si>
    <t>І.3.Навчальні дисципліни базової підготовки (за вибором студентів)</t>
  </si>
  <si>
    <t>Екологічні  Н/Д</t>
  </si>
  <si>
    <t>х</t>
  </si>
  <si>
    <t xml:space="preserve">        І.4. Навчальні дисципліни соціально-гуманітарної підготовки (за вибором студентів)</t>
  </si>
  <si>
    <t>Історичні  Н/Д (блок 1)</t>
  </si>
  <si>
    <t>Україномовні Н/Д (блок 2)</t>
  </si>
  <si>
    <t>ЗВ6</t>
  </si>
  <si>
    <t>Філософські Н/Д  (блок 3)</t>
  </si>
  <si>
    <t>ЗВ7</t>
  </si>
  <si>
    <t>Психологічі  Н/Д  (блок 4)</t>
  </si>
  <si>
    <t>ЗВ8</t>
  </si>
  <si>
    <t>Правові Н/Д  (блок 5)</t>
  </si>
  <si>
    <t>ЗВ9</t>
  </si>
  <si>
    <t>Фізичне виховання або 
основи здорового способу життя</t>
  </si>
  <si>
    <t>ЗВ10</t>
  </si>
  <si>
    <t>ЗВ11</t>
  </si>
  <si>
    <t>6, 7</t>
  </si>
  <si>
    <t>ВСЬОГО ЗА   ЦИКЛ ЗАГАЛЬНОЇ ПІДГОТОВКИ:</t>
  </si>
  <si>
    <t>ІІ. ЦИКЛ ПРОФЕСІЙНОЇ ПІДГОТОВКИ</t>
  </si>
  <si>
    <t>ІІ.1..Навчальні дисципліни професійної та практичної підготовки</t>
  </si>
  <si>
    <t>Електронна компонентна база</t>
  </si>
  <si>
    <t>Цифрова схемотехніка</t>
  </si>
  <si>
    <t>Спецрозділи радіоелектроніки</t>
  </si>
  <si>
    <t>Прикладна механіка та мехатроніка</t>
  </si>
  <si>
    <t>Програмування мікроконтроллерів та мікрокомп'ютерів</t>
  </si>
  <si>
    <t>Апаратне забезпечення телекомунікаційних систем</t>
  </si>
  <si>
    <t xml:space="preserve">Фізико-теоретичні основи конструювання  радіоелектронної апратури </t>
  </si>
  <si>
    <t xml:space="preserve">Технологія виробництва радіоелектронної апратури </t>
  </si>
  <si>
    <t xml:space="preserve">Конструювання радіоелектронної апратури </t>
  </si>
  <si>
    <t>ІІ.2 Навчальні дисципліни професійної  та практичної  підготовки (за вибором студентів)</t>
  </si>
  <si>
    <t xml:space="preserve">Н/Д з тривимірного моделювання радіоелектронної апратури </t>
  </si>
  <si>
    <t>Н/Д з компонентів інтелектуальних систем</t>
  </si>
  <si>
    <t>Н/Д з проектування друкованих плат</t>
  </si>
  <si>
    <t>Н/Д з інтелектуальних систем</t>
  </si>
  <si>
    <t>ВСЬОГО ЗА ЦИКЛ ПРОФЕСІЙНОЇ ПІДГОТОВКИ:</t>
  </si>
  <si>
    <t>1.</t>
  </si>
  <si>
    <t>Ухвалено на засіданні Вченої ради університету, протокол № __________ від ___________ 2019 р.</t>
  </si>
  <si>
    <t>/ Жуйков В.Я. /</t>
  </si>
  <si>
    <t xml:space="preserve">Завідувач кафедри  </t>
  </si>
  <si>
    <t>/ Нелін Є.А. /</t>
  </si>
  <si>
    <t>/ Антипенко Р.В. /</t>
  </si>
  <si>
    <t xml:space="preserve">Іноземна мова </t>
  </si>
  <si>
    <t xml:space="preserve">*Іноземна мова </t>
  </si>
  <si>
    <t>*Фізична підготовка</t>
  </si>
  <si>
    <t>Інформатика 1 (С)</t>
  </si>
  <si>
    <t>Основи теорії кіл 3c</t>
  </si>
  <si>
    <t xml:space="preserve">*Інженерна та комп'ютерна графіка1 </t>
  </si>
  <si>
    <t>Інформатика 3 (MathLAB)</t>
  </si>
  <si>
    <t>*Вступ до спеціальності</t>
  </si>
  <si>
    <t>Мікросистемна техніка / Давачі інтелектуальних систем</t>
  </si>
  <si>
    <t xml:space="preserve">*Основи метрології </t>
  </si>
  <si>
    <t>*Україномовні Н/Д (блок 2)</t>
  </si>
  <si>
    <t>*Історичні Н/Д (блок 1)</t>
  </si>
  <si>
    <t>*Вища математика4</t>
  </si>
  <si>
    <t>*Філософські Н/Д (блок 3)</t>
  </si>
  <si>
    <t>*Психологічні Н/Д (блок 4)</t>
  </si>
  <si>
    <t>*Охорона праці та цивільний захист</t>
  </si>
  <si>
    <t>*Правові Н/Д (блок 5)</t>
  </si>
  <si>
    <t xml:space="preserve">*Економіка і організація виробництва </t>
  </si>
  <si>
    <t>*Екологічні Н/Д</t>
  </si>
  <si>
    <t>*Загальна фізика 1</t>
  </si>
  <si>
    <t>*Інженерна та комп'ютерна графіка 2</t>
  </si>
  <si>
    <t>Інформаційні технології (ворд, визио, ексель, презентації, облачн., IoT?) 3c</t>
  </si>
  <si>
    <t>Електрона компонентна база (пас.+акт+ИС+кварц, номенклатура) 4c</t>
  </si>
  <si>
    <t>Спецрозділи радіоелектроніки (НВЧ, антени, функц. Новые направления) 5c</t>
  </si>
  <si>
    <t>**Загальна фізика 2</t>
  </si>
  <si>
    <t>Технологія виробництва РЕА</t>
  </si>
  <si>
    <t>**Інформатика 2 (MathCAD)</t>
  </si>
  <si>
    <t>Фізико-теоретичні основи конструювання РЕА(надежн,тепло,влага,екран,ел.маг.совм.) 6c</t>
  </si>
  <si>
    <t>**Конструкційні та радіоматеріали</t>
  </si>
  <si>
    <t>Апаратне забезпечення телекомунікаційних систем 6c</t>
  </si>
  <si>
    <t>**Прикладна механіка та мехатроніка (+мехФТОК)</t>
  </si>
  <si>
    <t xml:space="preserve">Цифрова схемотехніка 4с </t>
  </si>
  <si>
    <t>норма 31.5</t>
  </si>
  <si>
    <t>Програмування мікроконтролерів та мікрокомп'ютерів</t>
  </si>
  <si>
    <t>Конструювання РЕА</t>
  </si>
  <si>
    <t>Проектування друкованих плат PCAD/Altium</t>
  </si>
  <si>
    <t>Інтелектуальні апарати та системи/Інтернет речей</t>
  </si>
  <si>
    <t>Примисловий дизайн</t>
  </si>
  <si>
    <t>Радіотехнічні комп'ютеризовані системи</t>
  </si>
  <si>
    <t>Радіотехнічних систем</t>
  </si>
  <si>
    <t xml:space="preserve">/Сергій ЖУК/ </t>
  </si>
  <si>
    <t xml:space="preserve">/ Руслан АНТИПЕНКО / </t>
  </si>
  <si>
    <t>Гібридні та монолітні інтегральні пристрої мікрохвильового діапазону</t>
  </si>
  <si>
    <t>Системи радіопротидії</t>
  </si>
  <si>
    <t>Системи радіокерування</t>
  </si>
  <si>
    <t xml:space="preserve"> Радіолокаційні системи з цифровою оборобкою сигналів </t>
  </si>
  <si>
    <t>Сучасні радіонавігаційні системи</t>
  </si>
  <si>
    <t xml:space="preserve">Курсова робота з дисциплыни Гібридні та монолітні інтегральні пристрої </t>
  </si>
  <si>
    <t>ВИБІРКОВІ ДИСЦИПЛІНИ</t>
  </si>
  <si>
    <t>Системи мобільного зв`язку</t>
  </si>
  <si>
    <t>зал</t>
  </si>
  <si>
    <t>Ф-каталог</t>
  </si>
  <si>
    <t>Радіомережі</t>
  </si>
  <si>
    <t>Супутникові інформаційні системи</t>
  </si>
  <si>
    <t>Інформаційна безпека</t>
  </si>
  <si>
    <t>Теорія завадозахищеного кодування та криптографії</t>
  </si>
  <si>
    <t>Машинне навчання</t>
  </si>
  <si>
    <t>Ісп</t>
  </si>
  <si>
    <t>Комп’ютеризовані радіоінформаційні системи та комплекси.</t>
  </si>
  <si>
    <t>Методи аналізу динамічних систем</t>
  </si>
  <si>
    <t xml:space="preserve">Методи моделювання та обробки випадкових процесів та полів  </t>
  </si>
  <si>
    <t>МАГІСТР Проф.  2021</t>
  </si>
  <si>
    <t>Сучасні радіонавігаційні системи та комлекси</t>
  </si>
  <si>
    <t>1.3 Дослідницький (науковий) компонент</t>
  </si>
  <si>
    <t>ВСЬОГО</t>
  </si>
  <si>
    <t>1. Гібридні та монолітні інтегральні пристрої мікрохвильового діапазону</t>
  </si>
  <si>
    <t>2. Курсова робота з дисциплыни Гібридні та монолітні інтегральні пристрої мікрохвильового діапазону</t>
  </si>
  <si>
    <t>3. Системи радіопротидії</t>
  </si>
  <si>
    <t>4. Системи радіокерування</t>
  </si>
  <si>
    <t>5. Сучасні радіонавігаційні системи та комлекси</t>
  </si>
  <si>
    <t xml:space="preserve">6. Радіолокаційні системи з цифровою оборобкою сигналів </t>
  </si>
  <si>
    <t>Курсова робота з дисципліни Гібридні та монолітні інтегральні пристрої мікрохвильового діапазону</t>
  </si>
  <si>
    <t>На вільний вибір студента 5 освітніх компонент  Ф-Каталогу</t>
  </si>
  <si>
    <t>Ф-каталог Могильний</t>
  </si>
  <si>
    <t>Ф-каталог (Васильєв)</t>
  </si>
  <si>
    <t>Ф-каталог Чмельов</t>
  </si>
  <si>
    <t>Ф-каталог (ВИШНЕВИЙ)</t>
  </si>
  <si>
    <t>ПО 6</t>
  </si>
  <si>
    <t>Автоматизована обробка  інформації в радіотехнічних системах і комплексах.</t>
  </si>
  <si>
    <t>Освітня програма "Радфотехнічні компютеризовані системи"</t>
  </si>
  <si>
    <t xml:space="preserve">        IV. АТЕСТАЦІЯ ЗДОБУВАЧІВ  ВИЩОЇ ОСВІТИ</t>
  </si>
  <si>
    <t>ПО 7</t>
  </si>
  <si>
    <t xml:space="preserve">Машинне навчання в радіотехнічних компютеризованих системах </t>
  </si>
  <si>
    <t xml:space="preserve">Машинне навчання в радіотехнічних комп'ютеризованих системах </t>
  </si>
  <si>
    <t>Менеджмент стартап-проєків</t>
  </si>
  <si>
    <t xml:space="preserve"> Радіолокаційні системи з цифровою обробкою сигналів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</si>
</sst>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грн. -422]"/>
    <numFmt numFmtId="166" formatCode="0.00;[Red]0.00"/>
  </numFmts>
  <fonts count="77">
    <font>
      <sz val="10"/>
      <color rgb="FF000000"/>
      <name val="Arimo"/>
    </font>
    <font>
      <sz val="10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0"/>
      <name val="Arimo"/>
    </font>
    <font>
      <sz val="18"/>
      <color theme="1"/>
      <name val="Arial"/>
      <family val="2"/>
      <charset val="204"/>
    </font>
    <font>
      <sz val="36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0"/>
      <color theme="1"/>
      <name val="Arimo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3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7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7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5"/>
      <color theme="1"/>
      <name val="Arial"/>
      <family val="2"/>
      <charset val="204"/>
    </font>
    <font>
      <i/>
      <sz val="14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10"/>
      <color rgb="FFFF0000"/>
      <name val="Arimo"/>
    </font>
    <font>
      <b/>
      <i/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mo"/>
    </font>
    <font>
      <sz val="16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4"/>
      <color theme="1"/>
      <name val="Arimo"/>
    </font>
    <font>
      <sz val="14"/>
      <color rgb="FFFF0000"/>
      <name val="Arimo"/>
    </font>
    <font>
      <u/>
      <sz val="10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name val="Arimo"/>
    </font>
    <font>
      <b/>
      <sz val="10"/>
      <color rgb="FFFF0000"/>
      <name val="Arimo"/>
    </font>
    <font>
      <b/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b/>
      <sz val="36"/>
      <color theme="1"/>
      <name val="Arial"/>
      <family val="2"/>
      <charset val="204"/>
    </font>
    <font>
      <b/>
      <sz val="10"/>
      <color theme="1"/>
      <name val="Arimo"/>
      <charset val="204"/>
    </font>
    <font>
      <b/>
      <sz val="10"/>
      <color rgb="FF000000"/>
      <name val="Arimo"/>
      <charset val="204"/>
    </font>
    <font>
      <sz val="10"/>
      <name val="Arial Cyr"/>
      <charset val="204"/>
    </font>
    <font>
      <sz val="18"/>
      <name val="Arial Cyr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</font>
    <font>
      <b/>
      <sz val="20"/>
      <color theme="1"/>
      <name val="Arial"/>
      <family val="2"/>
      <charset val="204"/>
    </font>
    <font>
      <sz val="11"/>
      <name val="Arial"/>
      <family val="2"/>
      <charset val="204"/>
    </font>
    <font>
      <sz val="16"/>
      <name val="Arial Cyr"/>
      <charset val="204"/>
    </font>
    <font>
      <sz val="16"/>
      <color theme="1"/>
      <name val="Arial"/>
      <family val="2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b/>
      <sz val="16"/>
      <color theme="1"/>
      <name val="Arial"/>
      <family val="2"/>
      <charset val="204"/>
    </font>
    <font>
      <sz val="18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mo"/>
    </font>
    <font>
      <b/>
      <sz val="11"/>
      <color theme="1"/>
      <name val="Arimo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theme="8"/>
        <bgColor theme="8"/>
      </patternFill>
    </fill>
    <fill>
      <patternFill patternType="solid">
        <fgColor rgb="FFFF0000"/>
        <bgColor rgb="FFFF0000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FBFBF"/>
        <bgColor rgb="FFBFBFBF"/>
      </patternFill>
    </fill>
    <fill>
      <patternFill patternType="solid">
        <fgColor rgb="FFB6DDE8"/>
        <bgColor rgb="FFB6DDE8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rgb="FFD6E3BC"/>
        <bgColor rgb="FFD6E3BC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5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9" fillId="0" borderId="10"/>
  </cellStyleXfs>
  <cellXfs count="1014">
    <xf numFmtId="0" fontId="0" fillId="0" borderId="0" xfId="0" applyFont="1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vertical="top" wrapText="1"/>
    </xf>
    <xf numFmtId="49" fontId="1" fillId="2" borderId="1" xfId="0" applyNumberFormat="1" applyFont="1" applyFill="1" applyBorder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4" fillId="0" borderId="0" xfId="0" applyFont="1"/>
    <xf numFmtId="0" fontId="5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5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/>
    </xf>
    <xf numFmtId="49" fontId="9" fillId="2" borderId="1" xfId="0" applyNumberFormat="1" applyFont="1" applyFill="1" applyBorder="1"/>
    <xf numFmtId="0" fontId="10" fillId="2" borderId="1" xfId="0" applyFont="1" applyFill="1" applyBorder="1" applyAlignment="1">
      <alignment horizontal="left" vertical="top"/>
    </xf>
    <xf numFmtId="0" fontId="11" fillId="2" borderId="1" xfId="0" applyFont="1" applyFill="1" applyBorder="1"/>
    <xf numFmtId="49" fontId="9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vertical="top"/>
    </xf>
    <xf numFmtId="0" fontId="15" fillId="2" borderId="1" xfId="0" applyFont="1" applyFill="1" applyBorder="1"/>
    <xf numFmtId="0" fontId="15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17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left" vertical="top"/>
    </xf>
    <xf numFmtId="0" fontId="9" fillId="2" borderId="1" xfId="0" applyFont="1" applyFill="1" applyBorder="1"/>
    <xf numFmtId="0" fontId="19" fillId="2" borderId="1" xfId="0" applyFont="1" applyFill="1" applyBorder="1" applyAlignment="1">
      <alignment horizontal="center"/>
    </xf>
    <xf numFmtId="0" fontId="19" fillId="2" borderId="1" xfId="0" applyFont="1" applyFill="1" applyBorder="1"/>
    <xf numFmtId="0" fontId="13" fillId="2" borderId="1" xfId="0" applyFont="1" applyFill="1" applyBorder="1"/>
    <xf numFmtId="0" fontId="17" fillId="2" borderId="1" xfId="0" applyFont="1" applyFill="1" applyBorder="1"/>
    <xf numFmtId="0" fontId="17" fillId="2" borderId="1" xfId="0" applyFont="1" applyFill="1" applyBorder="1" applyAlignment="1">
      <alignment horizontal="left" vertical="top"/>
    </xf>
    <xf numFmtId="0" fontId="9" fillId="2" borderId="1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7" fillId="0" borderId="0" xfId="0" applyFont="1"/>
    <xf numFmtId="0" fontId="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textRotation="90"/>
    </xf>
    <xf numFmtId="0" fontId="13" fillId="2" borderId="28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2" borderId="37" xfId="0" applyFont="1" applyFill="1" applyBorder="1" applyAlignment="1">
      <alignment horizontal="center" wrapText="1"/>
    </xf>
    <xf numFmtId="0" fontId="12" fillId="2" borderId="38" xfId="0" applyFont="1" applyFill="1" applyBorder="1" applyAlignment="1">
      <alignment horizontal="center" wrapText="1"/>
    </xf>
    <xf numFmtId="0" fontId="12" fillId="2" borderId="39" xfId="0" applyFont="1" applyFill="1" applyBorder="1" applyAlignment="1">
      <alignment horizontal="center" wrapText="1"/>
    </xf>
    <xf numFmtId="0" fontId="12" fillId="2" borderId="40" xfId="0" applyFont="1" applyFill="1" applyBorder="1" applyAlignment="1">
      <alignment horizontal="center" wrapText="1"/>
    </xf>
    <xf numFmtId="0" fontId="12" fillId="2" borderId="38" xfId="0" applyFont="1" applyFill="1" applyBorder="1" applyAlignment="1">
      <alignment horizontal="center"/>
    </xf>
    <xf numFmtId="0" fontId="12" fillId="2" borderId="39" xfId="0" applyFont="1" applyFill="1" applyBorder="1" applyAlignment="1">
      <alignment horizontal="center"/>
    </xf>
    <xf numFmtId="0" fontId="12" fillId="2" borderId="40" xfId="0" applyFont="1" applyFill="1" applyBorder="1" applyAlignment="1">
      <alignment horizontal="center"/>
    </xf>
    <xf numFmtId="0" fontId="12" fillId="2" borderId="41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12" fillId="2" borderId="43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2" fillId="2" borderId="44" xfId="0" applyFont="1" applyFill="1" applyBorder="1" applyAlignment="1">
      <alignment horizontal="center"/>
    </xf>
    <xf numFmtId="0" fontId="13" fillId="0" borderId="0" xfId="0" applyFont="1"/>
    <xf numFmtId="0" fontId="12" fillId="2" borderId="45" xfId="0" applyFont="1" applyFill="1" applyBorder="1" applyAlignment="1">
      <alignment horizontal="center" wrapText="1"/>
    </xf>
    <xf numFmtId="0" fontId="12" fillId="2" borderId="46" xfId="0" applyFont="1" applyFill="1" applyBorder="1" applyAlignment="1">
      <alignment horizontal="center" wrapText="1"/>
    </xf>
    <xf numFmtId="0" fontId="12" fillId="2" borderId="47" xfId="0" applyFont="1" applyFill="1" applyBorder="1" applyAlignment="1">
      <alignment horizontal="center" wrapText="1"/>
    </xf>
    <xf numFmtId="0" fontId="12" fillId="2" borderId="44" xfId="0" applyFont="1" applyFill="1" applyBorder="1" applyAlignment="1">
      <alignment horizontal="center" wrapText="1"/>
    </xf>
    <xf numFmtId="0" fontId="12" fillId="2" borderId="46" xfId="0" applyFont="1" applyFill="1" applyBorder="1" applyAlignment="1">
      <alignment horizontal="center"/>
    </xf>
    <xf numFmtId="0" fontId="12" fillId="2" borderId="47" xfId="0" applyFont="1" applyFill="1" applyBorder="1" applyAlignment="1">
      <alignment horizontal="center"/>
    </xf>
    <xf numFmtId="0" fontId="12" fillId="2" borderId="48" xfId="0" applyFont="1" applyFill="1" applyBorder="1" applyAlignment="1">
      <alignment horizontal="center"/>
    </xf>
    <xf numFmtId="0" fontId="12" fillId="2" borderId="49" xfId="0" applyFont="1" applyFill="1" applyBorder="1" applyAlignment="1">
      <alignment horizontal="center"/>
    </xf>
    <xf numFmtId="0" fontId="12" fillId="2" borderId="49" xfId="0" applyFont="1" applyFill="1" applyBorder="1"/>
    <xf numFmtId="0" fontId="12" fillId="2" borderId="47" xfId="0" applyFont="1" applyFill="1" applyBorder="1"/>
    <xf numFmtId="0" fontId="12" fillId="2" borderId="44" xfId="0" applyFont="1" applyFill="1" applyBorder="1"/>
    <xf numFmtId="0" fontId="20" fillId="0" borderId="0" xfId="0" applyFont="1" applyAlignment="1">
      <alignment horizontal="center"/>
    </xf>
    <xf numFmtId="0" fontId="12" fillId="2" borderId="36" xfId="0" applyFont="1" applyFill="1" applyBorder="1" applyAlignment="1">
      <alignment horizontal="center" wrapText="1"/>
    </xf>
    <xf numFmtId="0" fontId="12" fillId="2" borderId="28" xfId="0" applyFont="1" applyFill="1" applyBorder="1" applyAlignment="1">
      <alignment horizontal="center" wrapText="1"/>
    </xf>
    <xf numFmtId="0" fontId="12" fillId="2" borderId="29" xfId="0" applyFont="1" applyFill="1" applyBorder="1" applyAlignment="1">
      <alignment horizontal="center" wrapText="1"/>
    </xf>
    <xf numFmtId="0" fontId="12" fillId="2" borderId="30" xfId="0" applyFont="1" applyFill="1" applyBorder="1" applyAlignment="1">
      <alignment horizontal="center" wrapText="1"/>
    </xf>
    <xf numFmtId="0" fontId="12" fillId="2" borderId="28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30" xfId="0" applyFont="1" applyFill="1" applyBorder="1" applyAlignment="1">
      <alignment horizontal="center"/>
    </xf>
    <xf numFmtId="0" fontId="12" fillId="2" borderId="50" xfId="0" applyFont="1" applyFill="1" applyBorder="1" applyAlignment="1">
      <alignment horizontal="center"/>
    </xf>
    <xf numFmtId="0" fontId="12" fillId="2" borderId="34" xfId="0" applyFont="1" applyFill="1" applyBorder="1" applyAlignment="1">
      <alignment horizontal="center"/>
    </xf>
    <xf numFmtId="0" fontId="12" fillId="2" borderId="32" xfId="0" applyFont="1" applyFill="1" applyBorder="1" applyAlignment="1">
      <alignment horizontal="center"/>
    </xf>
    <xf numFmtId="0" fontId="12" fillId="2" borderId="51" xfId="0" applyFont="1" applyFill="1" applyBorder="1" applyAlignment="1">
      <alignment horizontal="center"/>
    </xf>
    <xf numFmtId="0" fontId="12" fillId="2" borderId="31" xfId="0" applyFont="1" applyFill="1" applyBorder="1" applyAlignment="1">
      <alignment horizontal="center"/>
    </xf>
    <xf numFmtId="0" fontId="12" fillId="2" borderId="36" xfId="0" applyFont="1" applyFill="1" applyBorder="1" applyAlignment="1">
      <alignment horizontal="center"/>
    </xf>
    <xf numFmtId="0" fontId="12" fillId="2" borderId="35" xfId="0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15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20" fillId="2" borderId="47" xfId="0" applyFont="1" applyFill="1" applyBorder="1" applyAlignment="1">
      <alignment horizontal="left"/>
    </xf>
    <xf numFmtId="0" fontId="20" fillId="2" borderId="47" xfId="0" applyFont="1" applyFill="1" applyBorder="1" applyAlignment="1">
      <alignment horizontal="center"/>
    </xf>
    <xf numFmtId="0" fontId="20" fillId="2" borderId="47" xfId="0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0" fontId="13" fillId="2" borderId="1" xfId="0" applyFont="1" applyFill="1" applyBorder="1" applyAlignment="1">
      <alignment horizontal="left"/>
    </xf>
    <xf numFmtId="0" fontId="21" fillId="0" borderId="0" xfId="0" applyFont="1" applyAlignment="1">
      <alignment horizontal="center" vertical="center" textRotation="90" wrapText="1"/>
    </xf>
    <xf numFmtId="0" fontId="13" fillId="0" borderId="0" xfId="0" applyFont="1" applyAlignment="1">
      <alignment horizontal="center" wrapText="1"/>
    </xf>
    <xf numFmtId="0" fontId="13" fillId="2" borderId="37" xfId="0" applyFont="1" applyFill="1" applyBorder="1" applyAlignment="1">
      <alignment horizontal="center" wrapText="1"/>
    </xf>
    <xf numFmtId="0" fontId="13" fillId="2" borderId="45" xfId="0" applyFont="1" applyFill="1" applyBorder="1" applyAlignment="1">
      <alignment horizontal="center" wrapText="1"/>
    </xf>
    <xf numFmtId="49" fontId="13" fillId="2" borderId="1" xfId="0" applyNumberFormat="1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vertical="center" wrapText="1"/>
    </xf>
    <xf numFmtId="0" fontId="13" fillId="2" borderId="36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0" fillId="0" borderId="0" xfId="0" applyFont="1"/>
    <xf numFmtId="0" fontId="23" fillId="0" borderId="0" xfId="0" applyFont="1" applyAlignment="1">
      <alignment vertical="center" textRotation="90"/>
    </xf>
    <xf numFmtId="0" fontId="12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77" xfId="0" applyFont="1" applyBorder="1" applyAlignment="1">
      <alignment vertical="center"/>
    </xf>
    <xf numFmtId="0" fontId="7" fillId="0" borderId="0" xfId="0" applyFont="1" applyAlignment="1">
      <alignment vertical="center" textRotation="88"/>
    </xf>
    <xf numFmtId="0" fontId="10" fillId="0" borderId="69" xfId="0" applyFont="1" applyBorder="1" applyAlignment="1">
      <alignment horizontal="center" vertical="center" wrapText="1"/>
    </xf>
    <xf numFmtId="9" fontId="7" fillId="0" borderId="0" xfId="0" applyNumberFormat="1" applyFont="1" applyAlignment="1">
      <alignment vertical="center" textRotation="88"/>
    </xf>
    <xf numFmtId="0" fontId="10" fillId="0" borderId="80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9" fontId="23" fillId="0" borderId="0" xfId="0" applyNumberFormat="1" applyFont="1" applyAlignment="1">
      <alignment vertical="center" textRotation="90"/>
    </xf>
    <xf numFmtId="0" fontId="17" fillId="0" borderId="72" xfId="0" applyFont="1" applyBorder="1" applyAlignment="1">
      <alignment horizontal="center" vertical="center"/>
    </xf>
    <xf numFmtId="9" fontId="7" fillId="0" borderId="72" xfId="0" applyNumberFormat="1" applyFont="1" applyBorder="1" applyAlignment="1">
      <alignment vertical="center" textRotation="88"/>
    </xf>
    <xf numFmtId="9" fontId="9" fillId="0" borderId="0" xfId="0" applyNumberFormat="1" applyFont="1" applyAlignment="1">
      <alignment vertical="center" textRotation="90"/>
    </xf>
    <xf numFmtId="0" fontId="10" fillId="0" borderId="12" xfId="0" applyFont="1" applyBorder="1" applyAlignment="1">
      <alignment horizontal="center"/>
    </xf>
    <xf numFmtId="0" fontId="10" fillId="0" borderId="87" xfId="0" applyFont="1" applyBorder="1" applyAlignment="1">
      <alignment horizontal="center"/>
    </xf>
    <xf numFmtId="0" fontId="10" fillId="0" borderId="88" xfId="0" applyFont="1" applyBorder="1" applyAlignment="1">
      <alignment horizontal="center"/>
    </xf>
    <xf numFmtId="0" fontId="10" fillId="0" borderId="82" xfId="0" applyFont="1" applyBorder="1" applyAlignment="1">
      <alignment horizontal="center"/>
    </xf>
    <xf numFmtId="0" fontId="10" fillId="0" borderId="84" xfId="0" applyFont="1" applyBorder="1" applyAlignment="1">
      <alignment horizontal="center"/>
    </xf>
    <xf numFmtId="0" fontId="17" fillId="5" borderId="1" xfId="0" applyFont="1" applyFill="1" applyBorder="1"/>
    <xf numFmtId="0" fontId="23" fillId="5" borderId="1" xfId="0" applyFont="1" applyFill="1" applyBorder="1" applyAlignment="1">
      <alignment vertical="center" textRotation="90"/>
    </xf>
    <xf numFmtId="9" fontId="23" fillId="5" borderId="1" xfId="0" applyNumberFormat="1" applyFont="1" applyFill="1" applyBorder="1" applyAlignment="1">
      <alignment vertical="center" textRotation="90"/>
    </xf>
    <xf numFmtId="0" fontId="10" fillId="5" borderId="95" xfId="0" applyFont="1" applyFill="1" applyBorder="1" applyAlignment="1">
      <alignment horizontal="center" vertical="center" wrapText="1"/>
    </xf>
    <xf numFmtId="0" fontId="10" fillId="5" borderId="45" xfId="0" applyFont="1" applyFill="1" applyBorder="1" applyAlignment="1">
      <alignment horizontal="center"/>
    </xf>
    <xf numFmtId="0" fontId="10" fillId="5" borderId="96" xfId="0" applyFont="1" applyFill="1" applyBorder="1" applyAlignment="1">
      <alignment horizontal="center"/>
    </xf>
    <xf numFmtId="9" fontId="9" fillId="5" borderId="1" xfId="0" applyNumberFormat="1" applyFont="1" applyFill="1" applyBorder="1" applyAlignment="1">
      <alignment vertical="center" textRotation="90"/>
    </xf>
    <xf numFmtId="0" fontId="8" fillId="0" borderId="0" xfId="0" applyFont="1"/>
    <xf numFmtId="0" fontId="25" fillId="0" borderId="0" xfId="0" applyFont="1"/>
    <xf numFmtId="9" fontId="2" fillId="0" borderId="0" xfId="0" applyNumberFormat="1" applyFont="1" applyAlignment="1">
      <alignment vertical="center" textRotation="90"/>
    </xf>
    <xf numFmtId="0" fontId="7" fillId="0" borderId="0" xfId="0" applyFont="1" applyAlignment="1">
      <alignment textRotation="90"/>
    </xf>
    <xf numFmtId="0" fontId="10" fillId="0" borderId="109" xfId="0" applyFont="1" applyBorder="1" applyAlignment="1">
      <alignment horizontal="center" vertical="center" wrapText="1"/>
    </xf>
    <xf numFmtId="0" fontId="9" fillId="0" borderId="0" xfId="0" applyFont="1"/>
    <xf numFmtId="0" fontId="10" fillId="2" borderId="1" xfId="0" applyFont="1" applyFill="1" applyBorder="1"/>
    <xf numFmtId="0" fontId="10" fillId="0" borderId="0" xfId="0" applyFont="1"/>
    <xf numFmtId="9" fontId="23" fillId="0" borderId="0" xfId="0" applyNumberFormat="1" applyFont="1" applyAlignment="1">
      <alignment horizontal="center" vertical="center" textRotation="90"/>
    </xf>
    <xf numFmtId="0" fontId="13" fillId="0" borderId="0" xfId="0" applyFont="1" applyAlignment="1">
      <alignment horizontal="center" vertical="top" wrapText="1"/>
    </xf>
    <xf numFmtId="0" fontId="10" fillId="0" borderId="70" xfId="0" applyFont="1" applyBorder="1" applyAlignment="1">
      <alignment horizontal="center" vertical="center" wrapText="1"/>
    </xf>
    <xf numFmtId="0" fontId="23" fillId="0" borderId="0" xfId="0" applyFont="1" applyAlignment="1">
      <alignment textRotation="90"/>
    </xf>
    <xf numFmtId="0" fontId="17" fillId="0" borderId="72" xfId="0" applyFont="1" applyBorder="1"/>
    <xf numFmtId="0" fontId="10" fillId="0" borderId="112" xfId="0" applyFont="1" applyBorder="1" applyAlignment="1">
      <alignment horizontal="center" vertical="center" wrapText="1"/>
    </xf>
    <xf numFmtId="0" fontId="26" fillId="0" borderId="0" xfId="0" applyFont="1"/>
    <xf numFmtId="0" fontId="17" fillId="0" borderId="115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 wrapText="1"/>
    </xf>
    <xf numFmtId="0" fontId="29" fillId="0" borderId="0" xfId="0" applyFont="1"/>
    <xf numFmtId="0" fontId="30" fillId="0" borderId="0" xfId="0" applyFont="1"/>
    <xf numFmtId="49" fontId="31" fillId="0" borderId="0" xfId="0" applyNumberFormat="1" applyFont="1" applyAlignment="1">
      <alignment horizontal="right" vertical="center"/>
    </xf>
    <xf numFmtId="49" fontId="32" fillId="0" borderId="0" xfId="0" applyNumberFormat="1" applyFont="1" applyAlignment="1">
      <alignment horizontal="left" vertical="center"/>
    </xf>
    <xf numFmtId="49" fontId="32" fillId="0" borderId="0" xfId="0" applyNumberFormat="1" applyFont="1" applyAlignment="1">
      <alignment vertical="center"/>
    </xf>
    <xf numFmtId="49" fontId="32" fillId="0" borderId="12" xfId="0" applyNumberFormat="1" applyFont="1" applyBorder="1" applyAlignment="1">
      <alignment horizontal="left" vertical="center"/>
    </xf>
    <xf numFmtId="0" fontId="33" fillId="0" borderId="12" xfId="0" applyFont="1" applyBorder="1" applyAlignment="1">
      <alignment vertical="center"/>
    </xf>
    <xf numFmtId="0" fontId="34" fillId="0" borderId="12" xfId="0" applyFont="1" applyBorder="1"/>
    <xf numFmtId="0" fontId="34" fillId="0" borderId="12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6" fillId="0" borderId="0" xfId="0" applyFont="1" applyAlignment="1">
      <alignment vertical="top"/>
    </xf>
    <xf numFmtId="49" fontId="31" fillId="0" borderId="0" xfId="0" applyNumberFormat="1" applyFont="1" applyAlignment="1">
      <alignment horizontal="left" vertical="center"/>
    </xf>
    <xf numFmtId="49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7" fillId="0" borderId="0" xfId="0" applyFont="1"/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right"/>
    </xf>
    <xf numFmtId="49" fontId="37" fillId="0" borderId="0" xfId="0" applyNumberFormat="1" applyFont="1" applyAlignment="1">
      <alignment horizontal="left" vertical="center"/>
    </xf>
    <xf numFmtId="49" fontId="36" fillId="0" borderId="0" xfId="0" applyNumberFormat="1" applyFont="1" applyAlignment="1">
      <alignment horizontal="left" vertical="center"/>
    </xf>
    <xf numFmtId="49" fontId="36" fillId="0" borderId="0" xfId="0" applyNumberFormat="1" applyFont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36" fillId="0" borderId="98" xfId="0" applyFont="1" applyBorder="1" applyAlignment="1">
      <alignment vertical="top"/>
    </xf>
    <xf numFmtId="0" fontId="36" fillId="0" borderId="0" xfId="0" applyFont="1" applyAlignment="1">
      <alignment horizontal="left" vertical="center"/>
    </xf>
    <xf numFmtId="0" fontId="39" fillId="0" borderId="0" xfId="0" applyFont="1"/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right"/>
    </xf>
    <xf numFmtId="0" fontId="19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top" wrapText="1"/>
    </xf>
    <xf numFmtId="49" fontId="1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top" wrapText="1"/>
    </xf>
    <xf numFmtId="0" fontId="41" fillId="6" borderId="47" xfId="0" applyFont="1" applyFill="1" applyBorder="1"/>
    <xf numFmtId="0" fontId="41" fillId="6" borderId="47" xfId="0" applyFont="1" applyFill="1" applyBorder="1" applyAlignment="1">
      <alignment horizontal="center"/>
    </xf>
    <xf numFmtId="0" fontId="41" fillId="6" borderId="47" xfId="0" applyFont="1" applyFill="1" applyBorder="1" applyAlignment="1">
      <alignment horizontal="center" vertical="center"/>
    </xf>
    <xf numFmtId="0" fontId="41" fillId="2" borderId="47" xfId="0" applyFont="1" applyFill="1" applyBorder="1"/>
    <xf numFmtId="0" fontId="41" fillId="2" borderId="47" xfId="0" applyFont="1" applyFill="1" applyBorder="1" applyAlignment="1">
      <alignment wrapText="1"/>
    </xf>
    <xf numFmtId="164" fontId="41" fillId="2" borderId="47" xfId="0" applyNumberFormat="1" applyFont="1" applyFill="1" applyBorder="1"/>
    <xf numFmtId="0" fontId="41" fillId="7" borderId="47" xfId="0" applyFont="1" applyFill="1" applyBorder="1"/>
    <xf numFmtId="0" fontId="41" fillId="3" borderId="47" xfId="0" applyFont="1" applyFill="1" applyBorder="1"/>
    <xf numFmtId="164" fontId="41" fillId="3" borderId="47" xfId="0" applyNumberFormat="1" applyFont="1" applyFill="1" applyBorder="1"/>
    <xf numFmtId="0" fontId="41" fillId="5" borderId="47" xfId="0" applyFont="1" applyFill="1" applyBorder="1"/>
    <xf numFmtId="0" fontId="41" fillId="5" borderId="47" xfId="0" applyFont="1" applyFill="1" applyBorder="1" applyAlignment="1">
      <alignment wrapText="1"/>
    </xf>
    <xf numFmtId="0" fontId="41" fillId="6" borderId="47" xfId="0" applyFont="1" applyFill="1" applyBorder="1" applyAlignment="1">
      <alignment horizontal="right"/>
    </xf>
    <xf numFmtId="164" fontId="41" fillId="6" borderId="47" xfId="0" applyNumberFormat="1" applyFont="1" applyFill="1" applyBorder="1"/>
    <xf numFmtId="1" fontId="41" fillId="6" borderId="47" xfId="0" applyNumberFormat="1" applyFont="1" applyFill="1" applyBorder="1"/>
    <xf numFmtId="0" fontId="41" fillId="0" borderId="0" xfId="0" applyFont="1"/>
    <xf numFmtId="0" fontId="42" fillId="0" borderId="47" xfId="0" applyFont="1" applyBorder="1"/>
    <xf numFmtId="0" fontId="41" fillId="0" borderId="47" xfId="0" applyFont="1" applyBorder="1"/>
    <xf numFmtId="0" fontId="41" fillId="8" borderId="47" xfId="0" applyFont="1" applyFill="1" applyBorder="1"/>
    <xf numFmtId="0" fontId="41" fillId="9" borderId="47" xfId="0" applyFont="1" applyFill="1" applyBorder="1"/>
    <xf numFmtId="0" fontId="41" fillId="9" borderId="47" xfId="0" applyFont="1" applyFill="1" applyBorder="1" applyAlignment="1">
      <alignment wrapText="1"/>
    </xf>
    <xf numFmtId="0" fontId="41" fillId="3" borderId="47" xfId="0" applyFont="1" applyFill="1" applyBorder="1" applyAlignment="1">
      <alignment wrapText="1"/>
    </xf>
    <xf numFmtId="0" fontId="41" fillId="0" borderId="47" xfId="0" applyFont="1" applyBorder="1" applyAlignment="1">
      <alignment wrapText="1"/>
    </xf>
    <xf numFmtId="164" fontId="41" fillId="0" borderId="47" xfId="0" applyNumberFormat="1" applyFont="1" applyBorder="1"/>
    <xf numFmtId="0" fontId="41" fillId="10" borderId="47" xfId="0" applyFont="1" applyFill="1" applyBorder="1" applyAlignment="1">
      <alignment wrapText="1"/>
    </xf>
    <xf numFmtId="0" fontId="41" fillId="2" borderId="116" xfId="0" applyFont="1" applyFill="1" applyBorder="1"/>
    <xf numFmtId="0" fontId="41" fillId="6" borderId="116" xfId="0" applyFont="1" applyFill="1" applyBorder="1"/>
    <xf numFmtId="0" fontId="11" fillId="7" borderId="1" xfId="0" applyFont="1" applyFill="1" applyBorder="1"/>
    <xf numFmtId="0" fontId="41" fillId="6" borderId="1" xfId="0" applyFont="1" applyFill="1" applyBorder="1"/>
    <xf numFmtId="0" fontId="41" fillId="6" borderId="1" xfId="0" applyFont="1" applyFill="1" applyBorder="1" applyAlignment="1">
      <alignment horizontal="right"/>
    </xf>
    <xf numFmtId="0" fontId="41" fillId="6" borderId="117" xfId="0" applyFont="1" applyFill="1" applyBorder="1"/>
    <xf numFmtId="0" fontId="41" fillId="6" borderId="77" xfId="0" applyFont="1" applyFill="1" applyBorder="1"/>
    <xf numFmtId="0" fontId="11" fillId="2" borderId="47" xfId="0" applyFont="1" applyFill="1" applyBorder="1"/>
    <xf numFmtId="0" fontId="11" fillId="3" borderId="47" xfId="0" applyFont="1" applyFill="1" applyBorder="1"/>
    <xf numFmtId="0" fontId="11" fillId="11" borderId="47" xfId="0" applyFont="1" applyFill="1" applyBorder="1"/>
    <xf numFmtId="0" fontId="11" fillId="0" borderId="47" xfId="0" applyFont="1" applyBorder="1"/>
    <xf numFmtId="0" fontId="11" fillId="6" borderId="47" xfId="0" applyFont="1" applyFill="1" applyBorder="1"/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7" fillId="0" borderId="0" xfId="0" applyFont="1" applyAlignment="1">
      <alignment horizontal="left" vertical="top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center" vertical="top"/>
    </xf>
    <xf numFmtId="49" fontId="9" fillId="0" borderId="0" xfId="0" applyNumberFormat="1" applyFont="1" applyAlignment="1">
      <alignment horizontal="left" vertical="center"/>
    </xf>
    <xf numFmtId="49" fontId="9" fillId="0" borderId="0" xfId="0" applyNumberFormat="1" applyFont="1"/>
    <xf numFmtId="0" fontId="9" fillId="0" borderId="0" xfId="0" applyFont="1" applyAlignment="1">
      <alignment horizontal="left" wrapText="1"/>
    </xf>
    <xf numFmtId="49" fontId="12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15" fillId="0" borderId="0" xfId="0" applyFont="1"/>
    <xf numFmtId="0" fontId="15" fillId="0" borderId="0" xfId="0" applyFont="1" applyAlignment="1">
      <alignment vertic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left" vertical="top"/>
    </xf>
    <xf numFmtId="0" fontId="9" fillId="0" borderId="0" xfId="0" applyFont="1" applyAlignment="1">
      <alignment horizontal="right"/>
    </xf>
    <xf numFmtId="0" fontId="12" fillId="0" borderId="47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wrapText="1"/>
    </xf>
    <xf numFmtId="0" fontId="2" fillId="0" borderId="47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28" xfId="0" applyFont="1" applyBorder="1" applyAlignment="1">
      <alignment horizontal="center" wrapText="1"/>
    </xf>
    <xf numFmtId="0" fontId="2" fillId="0" borderId="29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0" fillId="0" borderId="121" xfId="0" applyFont="1" applyBorder="1" applyAlignment="1">
      <alignment horizontal="left"/>
    </xf>
    <xf numFmtId="0" fontId="20" fillId="0" borderId="121" xfId="0" applyFont="1" applyBorder="1" applyAlignment="1">
      <alignment horizontal="center"/>
    </xf>
    <xf numFmtId="0" fontId="20" fillId="0" borderId="121" xfId="0" applyFont="1" applyBorder="1" applyAlignment="1">
      <alignment horizontal="left"/>
    </xf>
    <xf numFmtId="0" fontId="20" fillId="0" borderId="12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2" fillId="0" borderId="24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3" fillId="0" borderId="71" xfId="0" applyFont="1" applyBorder="1"/>
    <xf numFmtId="0" fontId="2" fillId="0" borderId="0" xfId="0" applyFont="1" applyAlignment="1">
      <alignment vertical="center" textRotation="90" wrapText="1"/>
    </xf>
    <xf numFmtId="0" fontId="17" fillId="0" borderId="0" xfId="0" applyFont="1" applyAlignment="1">
      <alignment horizontal="center" wrapText="1"/>
    </xf>
    <xf numFmtId="0" fontId="8" fillId="0" borderId="0" xfId="0" applyFont="1" applyAlignment="1">
      <alignment vertical="center" textRotation="90"/>
    </xf>
    <xf numFmtId="0" fontId="2" fillId="0" borderId="0" xfId="0" applyFont="1" applyAlignment="1">
      <alignment horizontal="center" vertical="center" textRotation="90" wrapText="1"/>
    </xf>
    <xf numFmtId="0" fontId="2" fillId="0" borderId="0" xfId="0" applyFont="1" applyAlignment="1">
      <alignment vertical="center" textRotation="90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/>
    </xf>
    <xf numFmtId="2" fontId="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31" fillId="0" borderId="0" xfId="0" applyNumberFormat="1" applyFont="1" applyAlignment="1">
      <alignment vertical="center"/>
    </xf>
    <xf numFmtId="49" fontId="44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center"/>
    </xf>
    <xf numFmtId="49" fontId="32" fillId="0" borderId="0" xfId="0" applyNumberFormat="1" applyFont="1" applyAlignment="1">
      <alignment horizontal="center" vertical="center"/>
    </xf>
    <xf numFmtId="0" fontId="34" fillId="0" borderId="12" xfId="0" applyFont="1" applyBorder="1" applyAlignment="1">
      <alignment horizontal="right"/>
    </xf>
    <xf numFmtId="49" fontId="45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horizontal="right"/>
    </xf>
    <xf numFmtId="0" fontId="46" fillId="0" borderId="0" xfId="0" applyFont="1"/>
    <xf numFmtId="0" fontId="46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11" fontId="47" fillId="0" borderId="0" xfId="0" applyNumberFormat="1" applyFont="1" applyAlignment="1">
      <alignment horizontal="left" vertical="center" wrapText="1"/>
    </xf>
    <xf numFmtId="11" fontId="40" fillId="0" borderId="0" xfId="0" applyNumberFormat="1" applyFont="1" applyAlignment="1">
      <alignment wrapText="1"/>
    </xf>
    <xf numFmtId="0" fontId="45" fillId="0" borderId="0" xfId="0" applyFont="1" applyAlignment="1">
      <alignment horizontal="left" vertical="center"/>
    </xf>
    <xf numFmtId="49" fontId="45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7" fillId="0" borderId="0" xfId="0" applyFont="1"/>
    <xf numFmtId="0" fontId="48" fillId="0" borderId="0" xfId="0" applyFont="1" applyAlignment="1">
      <alignment horizontal="left" vertical="center"/>
    </xf>
    <xf numFmtId="49" fontId="48" fillId="0" borderId="0" xfId="0" applyNumberFormat="1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7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50" fillId="0" borderId="0" xfId="0" applyNumberFormat="1" applyFont="1" applyAlignment="1">
      <alignment horizontal="left" vertical="center"/>
    </xf>
    <xf numFmtId="0" fontId="51" fillId="0" borderId="0" xfId="0" applyFont="1"/>
    <xf numFmtId="49" fontId="47" fillId="0" borderId="0" xfId="0" applyNumberFormat="1" applyFont="1" applyAlignment="1">
      <alignment horizontal="left" vertical="center"/>
    </xf>
    <xf numFmtId="49" fontId="45" fillId="0" borderId="0" xfId="0" applyNumberFormat="1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49" fontId="47" fillId="0" borderId="0" xfId="0" applyNumberFormat="1" applyFont="1" applyAlignment="1">
      <alignment horizontal="center" vertical="center" wrapText="1"/>
    </xf>
    <xf numFmtId="49" fontId="29" fillId="0" borderId="0" xfId="0" applyNumberFormat="1" applyFont="1" applyAlignment="1">
      <alignment vertical="center"/>
    </xf>
    <xf numFmtId="0" fontId="45" fillId="0" borderId="0" xfId="0" applyFont="1" applyAlignment="1">
      <alignment vertical="top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41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11" fontId="13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5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wrapText="1"/>
    </xf>
    <xf numFmtId="0" fontId="11" fillId="2" borderId="47" xfId="0" applyFont="1" applyFill="1" applyBorder="1" applyAlignment="1"/>
    <xf numFmtId="0" fontId="11" fillId="2" borderId="47" xfId="0" applyFont="1" applyFill="1" applyBorder="1" applyAlignment="1">
      <alignment wrapText="1"/>
    </xf>
    <xf numFmtId="0" fontId="11" fillId="0" borderId="39" xfId="0" applyFont="1" applyBorder="1"/>
    <xf numFmtId="164" fontId="11" fillId="0" borderId="121" xfId="0" applyNumberFormat="1" applyFont="1" applyBorder="1"/>
    <xf numFmtId="0" fontId="11" fillId="0" borderId="121" xfId="0" applyFont="1" applyBorder="1"/>
    <xf numFmtId="164" fontId="11" fillId="0" borderId="47" xfId="0" applyNumberFormat="1" applyFont="1" applyBorder="1"/>
    <xf numFmtId="0" fontId="11" fillId="2" borderId="47" xfId="0" applyFont="1" applyFill="1" applyBorder="1" applyAlignment="1">
      <alignment wrapText="1"/>
    </xf>
    <xf numFmtId="0" fontId="11" fillId="0" borderId="47" xfId="0" applyFont="1" applyBorder="1" applyAlignment="1"/>
    <xf numFmtId="0" fontId="11" fillId="12" borderId="47" xfId="0" applyFont="1" applyFill="1" applyBorder="1"/>
    <xf numFmtId="0" fontId="53" fillId="12" borderId="47" xfId="0" applyFont="1" applyFill="1" applyBorder="1" applyAlignment="1">
      <alignment wrapText="1"/>
    </xf>
    <xf numFmtId="164" fontId="11" fillId="12" borderId="47" xfId="0" applyNumberFormat="1" applyFont="1" applyFill="1" applyBorder="1"/>
    <xf numFmtId="0" fontId="52" fillId="0" borderId="123" xfId="0" applyFont="1" applyBorder="1"/>
    <xf numFmtId="0" fontId="52" fillId="0" borderId="0" xfId="0" applyFont="1"/>
    <xf numFmtId="0" fontId="52" fillId="2" borderId="47" xfId="0" applyFont="1" applyFill="1" applyBorder="1"/>
    <xf numFmtId="0" fontId="53" fillId="0" borderId="47" xfId="0" applyFont="1" applyBorder="1" applyAlignment="1"/>
    <xf numFmtId="0" fontId="11" fillId="0" borderId="1" xfId="0" applyFont="1" applyBorder="1"/>
    <xf numFmtId="0" fontId="2" fillId="0" borderId="0" xfId="0" applyFont="1"/>
    <xf numFmtId="0" fontId="5" fillId="0" borderId="0" xfId="0" applyFont="1" applyAlignment="1">
      <alignment horizontal="center"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/>
    </xf>
    <xf numFmtId="0" fontId="19" fillId="0" borderId="0" xfId="0" applyFont="1"/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124" xfId="0" applyFont="1" applyBorder="1" applyAlignment="1">
      <alignment horizontal="center" vertical="center" wrapText="1"/>
    </xf>
    <xf numFmtId="0" fontId="13" fillId="0" borderId="125" xfId="0" applyFont="1" applyBorder="1" applyAlignment="1">
      <alignment horizontal="center" vertical="center" wrapText="1"/>
    </xf>
    <xf numFmtId="0" fontId="13" fillId="0" borderId="126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0" fontId="13" fillId="0" borderId="122" xfId="0" applyFont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wrapText="1"/>
    </xf>
    <xf numFmtId="0" fontId="12" fillId="0" borderId="120" xfId="0" applyFont="1" applyBorder="1" applyAlignment="1">
      <alignment horizontal="center" wrapText="1"/>
    </xf>
    <xf numFmtId="0" fontId="12" fillId="0" borderId="121" xfId="0" applyFont="1" applyBorder="1" applyAlignment="1">
      <alignment horizontal="center" wrapText="1"/>
    </xf>
    <xf numFmtId="0" fontId="12" fillId="0" borderId="128" xfId="0" applyFont="1" applyBorder="1" applyAlignment="1">
      <alignment horizontal="center" wrapText="1"/>
    </xf>
    <xf numFmtId="0" fontId="12" fillId="0" borderId="120" xfId="0" applyFont="1" applyBorder="1" applyAlignment="1">
      <alignment horizontal="center"/>
    </xf>
    <xf numFmtId="0" fontId="12" fillId="0" borderId="121" xfId="0" applyFont="1" applyBorder="1" applyAlignment="1">
      <alignment horizontal="center"/>
    </xf>
    <xf numFmtId="0" fontId="12" fillId="0" borderId="128" xfId="0" applyFont="1" applyBorder="1" applyAlignment="1">
      <alignment horizontal="center"/>
    </xf>
    <xf numFmtId="0" fontId="12" fillId="0" borderId="93" xfId="0" applyFont="1" applyBorder="1" applyAlignment="1">
      <alignment horizontal="center"/>
    </xf>
    <xf numFmtId="0" fontId="12" fillId="0" borderId="9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2" fillId="0" borderId="81" xfId="0" applyFont="1" applyBorder="1" applyAlignment="1">
      <alignment horizontal="center" wrapText="1"/>
    </xf>
    <xf numFmtId="0" fontId="12" fillId="0" borderId="46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44" xfId="0" applyFont="1" applyBorder="1" applyAlignment="1">
      <alignment horizontal="center" wrapText="1"/>
    </xf>
    <xf numFmtId="0" fontId="12" fillId="0" borderId="46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86" xfId="0" applyFont="1" applyBorder="1" applyAlignment="1">
      <alignment horizontal="center"/>
    </xf>
    <xf numFmtId="0" fontId="12" fillId="0" borderId="85" xfId="0" applyFont="1" applyBorder="1" applyAlignment="1">
      <alignment horizontal="center"/>
    </xf>
    <xf numFmtId="0" fontId="12" fillId="0" borderId="85" xfId="0" applyFont="1" applyBorder="1"/>
    <xf numFmtId="0" fontId="12" fillId="0" borderId="47" xfId="0" applyFont="1" applyBorder="1"/>
    <xf numFmtId="0" fontId="12" fillId="0" borderId="44" xfId="0" applyFont="1" applyBorder="1"/>
    <xf numFmtId="0" fontId="12" fillId="0" borderId="113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12" fillId="0" borderId="29" xfId="0" applyFont="1" applyBorder="1" applyAlignment="1">
      <alignment horizontal="center" wrapText="1"/>
    </xf>
    <xf numFmtId="0" fontId="12" fillId="0" borderId="30" xfId="0" applyFont="1" applyBorder="1" applyAlignment="1">
      <alignment horizontal="center" wrapText="1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129" xfId="0" applyFont="1" applyBorder="1" applyAlignment="1">
      <alignment horizontal="center"/>
    </xf>
    <xf numFmtId="0" fontId="12" fillId="0" borderId="127" xfId="0" applyFont="1" applyBorder="1" applyAlignment="1">
      <alignment horizontal="center"/>
    </xf>
    <xf numFmtId="0" fontId="12" fillId="0" borderId="125" xfId="0" applyFont="1" applyBorder="1" applyAlignment="1">
      <alignment horizontal="center"/>
    </xf>
    <xf numFmtId="0" fontId="12" fillId="0" borderId="130" xfId="0" applyFont="1" applyBorder="1" applyAlignment="1">
      <alignment horizontal="center"/>
    </xf>
    <xf numFmtId="0" fontId="12" fillId="0" borderId="124" xfId="0" applyFont="1" applyBorder="1" applyAlignment="1">
      <alignment horizontal="center"/>
    </xf>
    <xf numFmtId="0" fontId="12" fillId="0" borderId="113" xfId="0" applyFont="1" applyBorder="1" applyAlignment="1">
      <alignment horizontal="center"/>
    </xf>
    <xf numFmtId="0" fontId="12" fillId="0" borderId="122" xfId="0" applyFont="1" applyBorder="1" applyAlignment="1">
      <alignment horizontal="center"/>
    </xf>
    <xf numFmtId="0" fontId="20" fillId="0" borderId="47" xfId="0" applyFont="1" applyBorder="1" applyAlignment="1">
      <alignment horizontal="left"/>
    </xf>
    <xf numFmtId="0" fontId="20" fillId="0" borderId="47" xfId="0" applyFont="1" applyBorder="1" applyAlignment="1">
      <alignment horizontal="center"/>
    </xf>
    <xf numFmtId="0" fontId="20" fillId="0" borderId="47" xfId="0" applyFont="1" applyBorder="1" applyAlignment="1">
      <alignment horizontal="center" vertical="center"/>
    </xf>
    <xf numFmtId="0" fontId="13" fillId="0" borderId="87" xfId="0" applyFont="1" applyBorder="1" applyAlignment="1">
      <alignment horizontal="center" wrapText="1"/>
    </xf>
    <xf numFmtId="0" fontId="13" fillId="0" borderId="81" xfId="0" applyFont="1" applyBorder="1" applyAlignment="1">
      <alignment horizontal="center" wrapText="1"/>
    </xf>
    <xf numFmtId="49" fontId="13" fillId="0" borderId="0" xfId="0" applyNumberFormat="1" applyFont="1" applyAlignment="1">
      <alignment vertical="center"/>
    </xf>
    <xf numFmtId="49" fontId="17" fillId="0" borderId="0" xfId="0" applyNumberFormat="1" applyFont="1" applyAlignment="1">
      <alignment vertical="center" wrapText="1"/>
    </xf>
    <xf numFmtId="0" fontId="13" fillId="0" borderId="113" xfId="0" applyFont="1" applyBorder="1" applyAlignment="1">
      <alignment horizontal="center" wrapText="1"/>
    </xf>
    <xf numFmtId="0" fontId="10" fillId="15" borderId="80" xfId="0" applyFont="1" applyFill="1" applyBorder="1" applyAlignment="1">
      <alignment horizontal="center" vertical="center" wrapText="1"/>
    </xf>
    <xf numFmtId="0" fontId="10" fillId="0" borderId="110" xfId="0" applyFont="1" applyBorder="1" applyAlignment="1">
      <alignment horizontal="center" vertical="center" wrapText="1"/>
    </xf>
    <xf numFmtId="0" fontId="13" fillId="0" borderId="133" xfId="0" applyFont="1" applyBorder="1" applyAlignment="1">
      <alignment horizontal="center" vertical="center" wrapText="1"/>
    </xf>
    <xf numFmtId="0" fontId="13" fillId="0" borderId="134" xfId="0" applyFont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 wrapText="1"/>
    </xf>
    <xf numFmtId="0" fontId="13" fillId="0" borderId="136" xfId="0" applyFont="1" applyBorder="1" applyAlignment="1">
      <alignment horizontal="center" vertical="center" wrapText="1"/>
    </xf>
    <xf numFmtId="0" fontId="13" fillId="0" borderId="97" xfId="0" applyFont="1" applyBorder="1" applyAlignment="1">
      <alignment horizontal="center" vertical="center" wrapText="1"/>
    </xf>
    <xf numFmtId="0" fontId="13" fillId="0" borderId="137" xfId="0" applyFont="1" applyBorder="1" applyAlignment="1">
      <alignment horizontal="center" vertical="center" wrapText="1"/>
    </xf>
    <xf numFmtId="0" fontId="13" fillId="0" borderId="138" xfId="0" applyFont="1" applyBorder="1" applyAlignment="1">
      <alignment horizontal="center" vertical="center" wrapText="1"/>
    </xf>
    <xf numFmtId="0" fontId="13" fillId="0" borderId="139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wrapText="1"/>
    </xf>
    <xf numFmtId="0" fontId="12" fillId="0" borderId="141" xfId="0" applyFont="1" applyBorder="1" applyAlignment="1">
      <alignment horizontal="center" wrapText="1"/>
    </xf>
    <xf numFmtId="0" fontId="12" fillId="0" borderId="142" xfId="0" applyFont="1" applyBorder="1" applyAlignment="1">
      <alignment horizontal="center" wrapText="1"/>
    </xf>
    <xf numFmtId="0" fontId="12" fillId="0" borderId="143" xfId="0" applyFont="1" applyBorder="1" applyAlignment="1">
      <alignment horizontal="center" wrapText="1"/>
    </xf>
    <xf numFmtId="0" fontId="12" fillId="0" borderId="141" xfId="0" applyFont="1" applyBorder="1" applyAlignment="1">
      <alignment horizontal="center"/>
    </xf>
    <xf numFmtId="0" fontId="12" fillId="0" borderId="142" xfId="0" applyFont="1" applyBorder="1" applyAlignment="1">
      <alignment horizontal="center"/>
    </xf>
    <xf numFmtId="0" fontId="12" fillId="0" borderId="143" xfId="0" applyFont="1" applyBorder="1" applyAlignment="1">
      <alignment horizontal="center"/>
    </xf>
    <xf numFmtId="0" fontId="12" fillId="0" borderId="73" xfId="0" applyFont="1" applyBorder="1" applyAlignment="1">
      <alignment horizontal="center"/>
    </xf>
    <xf numFmtId="0" fontId="12" fillId="0" borderId="119" xfId="0" applyFont="1" applyBorder="1" applyAlignment="1">
      <alignment horizontal="center"/>
    </xf>
    <xf numFmtId="0" fontId="12" fillId="0" borderId="46" xfId="0" applyFont="1" applyBorder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2" fontId="5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10" fillId="0" borderId="145" xfId="0" applyFont="1" applyBorder="1" applyAlignment="1">
      <alignment horizontal="center" vertical="center" wrapText="1"/>
    </xf>
    <xf numFmtId="0" fontId="34" fillId="0" borderId="0" xfId="0" applyFont="1"/>
    <xf numFmtId="0" fontId="41" fillId="3" borderId="47" xfId="0" applyFont="1" applyFill="1" applyBorder="1" applyAlignment="1">
      <alignment horizontal="center"/>
    </xf>
    <xf numFmtId="0" fontId="41" fillId="3" borderId="47" xfId="0" applyFont="1" applyFill="1" applyBorder="1" applyAlignment="1">
      <alignment horizontal="center" vertical="center"/>
    </xf>
    <xf numFmtId="0" fontId="41" fillId="0" borderId="47" xfId="0" applyFont="1" applyBorder="1" applyAlignment="1">
      <alignment horizontal="center"/>
    </xf>
    <xf numFmtId="0" fontId="41" fillId="0" borderId="47" xfId="0" applyFont="1" applyBorder="1" applyAlignment="1">
      <alignment horizontal="center" vertical="center"/>
    </xf>
    <xf numFmtId="0" fontId="41" fillId="0" borderId="86" xfId="0" applyFont="1" applyBorder="1"/>
    <xf numFmtId="0" fontId="41" fillId="16" borderId="47" xfId="0" applyFont="1" applyFill="1" applyBorder="1"/>
    <xf numFmtId="0" fontId="41" fillId="16" borderId="47" xfId="0" applyFont="1" applyFill="1" applyBorder="1" applyAlignment="1">
      <alignment horizontal="right"/>
    </xf>
    <xf numFmtId="2" fontId="41" fillId="0" borderId="47" xfId="0" applyNumberFormat="1" applyFont="1" applyBorder="1"/>
    <xf numFmtId="0" fontId="55" fillId="0" borderId="0" xfId="0" applyFont="1"/>
    <xf numFmtId="0" fontId="41" fillId="0" borderId="137" xfId="0" applyFont="1" applyBorder="1"/>
    <xf numFmtId="0" fontId="41" fillId="16" borderId="116" xfId="0" applyFont="1" applyFill="1" applyBorder="1"/>
    <xf numFmtId="0" fontId="41" fillId="16" borderId="146" xfId="0" applyFont="1" applyFill="1" applyBorder="1"/>
    <xf numFmtId="0" fontId="41" fillId="0" borderId="0" xfId="0" applyFont="1" applyAlignment="1">
      <alignment horizontal="right"/>
    </xf>
    <xf numFmtId="0" fontId="41" fillId="0" borderId="24" xfId="0" applyFont="1" applyBorder="1"/>
    <xf numFmtId="0" fontId="41" fillId="0" borderId="77" xfId="0" applyFont="1" applyBorder="1"/>
    <xf numFmtId="0" fontId="11" fillId="17" borderId="47" xfId="0" applyFont="1" applyFill="1" applyBorder="1"/>
    <xf numFmtId="0" fontId="11" fillId="17" borderId="47" xfId="0" applyFont="1" applyFill="1" applyBorder="1" applyAlignment="1"/>
    <xf numFmtId="0" fontId="11" fillId="17" borderId="47" xfId="0" applyFont="1" applyFill="1" applyBorder="1" applyAlignment="1">
      <alignment wrapText="1"/>
    </xf>
    <xf numFmtId="0" fontId="11" fillId="18" borderId="47" xfId="0" applyFont="1" applyFill="1" applyBorder="1" applyAlignment="1"/>
    <xf numFmtId="0" fontId="3" fillId="18" borderId="47" xfId="0" applyFont="1" applyFill="1" applyBorder="1" applyAlignment="1">
      <alignment wrapText="1"/>
    </xf>
    <xf numFmtId="0" fontId="11" fillId="18" borderId="47" xfId="0" applyFont="1" applyFill="1" applyBorder="1"/>
    <xf numFmtId="0" fontId="11" fillId="18" borderId="47" xfId="0" applyFont="1" applyFill="1" applyBorder="1" applyAlignment="1">
      <alignment wrapText="1"/>
    </xf>
    <xf numFmtId="0" fontId="57" fillId="0" borderId="0" xfId="0" applyFont="1"/>
    <xf numFmtId="0" fontId="57" fillId="0" borderId="0" xfId="0" applyFont="1" applyAlignment="1">
      <alignment wrapText="1"/>
    </xf>
    <xf numFmtId="0" fontId="57" fillId="0" borderId="0" xfId="0" applyFont="1" applyAlignment="1">
      <alignment horizontal="center"/>
    </xf>
    <xf numFmtId="0" fontId="57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/>
    </xf>
    <xf numFmtId="0" fontId="58" fillId="0" borderId="0" xfId="0" applyFont="1" applyAlignment="1"/>
    <xf numFmtId="0" fontId="59" fillId="0" borderId="10" xfId="1"/>
    <xf numFmtId="0" fontId="59" fillId="0" borderId="10" xfId="1" applyBorder="1" applyAlignment="1" applyProtection="1"/>
    <xf numFmtId="49" fontId="61" fillId="0" borderId="10" xfId="1" applyNumberFormat="1" applyFont="1" applyBorder="1" applyAlignment="1" applyProtection="1">
      <alignment horizontal="center" vertical="justify" wrapText="1"/>
    </xf>
    <xf numFmtId="0" fontId="61" fillId="0" borderId="10" xfId="1" applyFont="1" applyBorder="1" applyAlignment="1" applyProtection="1">
      <alignment horizontal="right"/>
    </xf>
    <xf numFmtId="0" fontId="62" fillId="0" borderId="10" xfId="1" applyFont="1" applyBorder="1" applyAlignment="1" applyProtection="1"/>
    <xf numFmtId="0" fontId="62" fillId="0" borderId="10" xfId="1" applyFont="1" applyBorder="1" applyAlignment="1" applyProtection="1">
      <alignment horizontal="right"/>
    </xf>
    <xf numFmtId="0" fontId="63" fillId="0" borderId="10" xfId="1" applyFont="1" applyBorder="1" applyAlignment="1" applyProtection="1">
      <alignment horizontal="right"/>
    </xf>
    <xf numFmtId="11" fontId="65" fillId="0" borderId="10" xfId="1" applyNumberFormat="1" applyFont="1" applyFill="1" applyBorder="1" applyAlignment="1" applyProtection="1">
      <alignment horizontal="left" vertical="justify" wrapText="1"/>
    </xf>
    <xf numFmtId="0" fontId="63" fillId="0" borderId="10" xfId="1" applyFont="1" applyBorder="1" applyProtection="1"/>
    <xf numFmtId="0" fontId="66" fillId="0" borderId="10" xfId="1" applyFont="1" applyBorder="1" applyAlignment="1" applyProtection="1"/>
    <xf numFmtId="164" fontId="68" fillId="0" borderId="10" xfId="1" applyNumberFormat="1" applyFont="1" applyFill="1" applyBorder="1" applyAlignment="1" applyProtection="1">
      <alignment horizontal="center" vertical="justify" wrapText="1"/>
    </xf>
    <xf numFmtId="164" fontId="69" fillId="0" borderId="10" xfId="1" applyNumberFormat="1" applyFont="1" applyFill="1" applyBorder="1" applyAlignment="1" applyProtection="1">
      <alignment horizontal="center" vertical="justify" wrapText="1"/>
    </xf>
    <xf numFmtId="164" fontId="71" fillId="0" borderId="10" xfId="1" applyNumberFormat="1" applyFont="1" applyFill="1" applyBorder="1" applyAlignment="1" applyProtection="1">
      <alignment horizontal="center" vertical="justify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73" fillId="0" borderId="47" xfId="0" applyFont="1" applyBorder="1" applyAlignment="1">
      <alignment horizontal="center"/>
    </xf>
    <xf numFmtId="164" fontId="76" fillId="12" borderId="47" xfId="0" applyNumberFormat="1" applyFont="1" applyFill="1" applyBorder="1"/>
    <xf numFmtId="0" fontId="10" fillId="0" borderId="81" xfId="0" applyFont="1" applyBorder="1" applyAlignment="1">
      <alignment horizontal="left" vertical="center" wrapText="1"/>
    </xf>
    <xf numFmtId="0" fontId="3" fillId="0" borderId="82" xfId="0" applyFont="1" applyBorder="1"/>
    <xf numFmtId="0" fontId="10" fillId="0" borderId="81" xfId="0" applyFont="1" applyBorder="1" applyAlignment="1">
      <alignment horizontal="center" vertical="center" wrapText="1"/>
    </xf>
    <xf numFmtId="0" fontId="3" fillId="0" borderId="84" xfId="0" applyFont="1" applyBorder="1"/>
    <xf numFmtId="0" fontId="10" fillId="0" borderId="82" xfId="0" applyFont="1" applyBorder="1" applyAlignment="1">
      <alignment horizontal="center" vertical="center" wrapText="1"/>
    </xf>
    <xf numFmtId="0" fontId="3" fillId="0" borderId="85" xfId="0" applyFont="1" applyBorder="1"/>
    <xf numFmtId="0" fontId="10" fillId="0" borderId="97" xfId="0" applyFont="1" applyBorder="1" applyAlignment="1">
      <alignment horizontal="center" vertical="center"/>
    </xf>
    <xf numFmtId="0" fontId="3" fillId="0" borderId="99" xfId="0" applyFont="1" applyBorder="1"/>
    <xf numFmtId="0" fontId="10" fillId="0" borderId="98" xfId="0" applyFont="1" applyBorder="1" applyAlignment="1">
      <alignment horizontal="center" vertical="center"/>
    </xf>
    <xf numFmtId="0" fontId="3" fillId="0" borderId="98" xfId="0" applyFont="1" applyBorder="1"/>
    <xf numFmtId="0" fontId="10" fillId="5" borderId="105" xfId="0" applyFont="1" applyFill="1" applyBorder="1" applyAlignment="1">
      <alignment horizontal="center" vertical="center"/>
    </xf>
    <xf numFmtId="0" fontId="3" fillId="0" borderId="106" xfId="0" applyFont="1" applyBorder="1"/>
    <xf numFmtId="0" fontId="10" fillId="5" borderId="109" xfId="0" applyFont="1" applyFill="1" applyBorder="1" applyAlignment="1">
      <alignment horizontal="center" vertical="center" wrapText="1"/>
    </xf>
    <xf numFmtId="0" fontId="3" fillId="0" borderId="110" xfId="0" applyFont="1" applyBorder="1"/>
    <xf numFmtId="0" fontId="10" fillId="0" borderId="81" xfId="0" applyFont="1" applyBorder="1" applyAlignment="1">
      <alignment horizontal="center" vertical="center"/>
    </xf>
    <xf numFmtId="0" fontId="10" fillId="5" borderId="81" xfId="0" applyFont="1" applyFill="1" applyBorder="1" applyAlignment="1">
      <alignment horizontal="center" vertical="center" wrapText="1"/>
    </xf>
    <xf numFmtId="0" fontId="10" fillId="5" borderId="105" xfId="0" applyFont="1" applyFill="1" applyBorder="1" applyAlignment="1">
      <alignment horizontal="left" vertical="center" wrapText="1"/>
    </xf>
    <xf numFmtId="0" fontId="3" fillId="0" borderId="15" xfId="0" applyFont="1" applyBorder="1"/>
    <xf numFmtId="0" fontId="10" fillId="5" borderId="81" xfId="0" applyFont="1" applyFill="1" applyBorder="1" applyAlignment="1">
      <alignment horizontal="left" vertical="center" wrapText="1"/>
    </xf>
    <xf numFmtId="0" fontId="10" fillId="5" borderId="81" xfId="0" applyFont="1" applyFill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 wrapText="1"/>
    </xf>
    <xf numFmtId="0" fontId="10" fillId="0" borderId="82" xfId="0" applyFont="1" applyBorder="1" applyAlignment="1">
      <alignment horizontal="center" vertical="center"/>
    </xf>
    <xf numFmtId="0" fontId="3" fillId="0" borderId="101" xfId="0" applyFont="1" applyBorder="1"/>
    <xf numFmtId="0" fontId="10" fillId="0" borderId="100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 wrapText="1"/>
    </xf>
    <xf numFmtId="0" fontId="10" fillId="0" borderId="97" xfId="0" applyFont="1" applyBorder="1" applyAlignment="1">
      <alignment horizontal="left" vertical="center" wrapText="1"/>
    </xf>
    <xf numFmtId="0" fontId="10" fillId="0" borderId="87" xfId="0" applyFont="1" applyBorder="1" applyAlignment="1">
      <alignment horizontal="center" vertical="center"/>
    </xf>
    <xf numFmtId="0" fontId="3" fillId="0" borderId="88" xfId="0" applyFont="1" applyBorder="1"/>
    <xf numFmtId="0" fontId="10" fillId="0" borderId="12" xfId="0" applyFont="1" applyBorder="1" applyAlignment="1">
      <alignment horizontal="center" vertical="center"/>
    </xf>
    <xf numFmtId="0" fontId="3" fillId="0" borderId="12" xfId="0" applyFont="1" applyBorder="1"/>
    <xf numFmtId="0" fontId="10" fillId="0" borderId="21" xfId="0" applyFont="1" applyBorder="1" applyAlignment="1">
      <alignment horizontal="center" vertical="center"/>
    </xf>
    <xf numFmtId="0" fontId="3" fillId="0" borderId="23" xfId="0" applyFont="1" applyBorder="1"/>
    <xf numFmtId="0" fontId="9" fillId="0" borderId="24" xfId="0" applyFont="1" applyBorder="1" applyAlignment="1">
      <alignment horizontal="center" vertical="center"/>
    </xf>
    <xf numFmtId="0" fontId="3" fillId="0" borderId="67" xfId="0" applyFont="1" applyBorder="1"/>
    <xf numFmtId="0" fontId="10" fillId="0" borderId="0" xfId="0" applyFont="1" applyAlignment="1">
      <alignment horizontal="left" vertical="center" wrapText="1"/>
    </xf>
    <xf numFmtId="0" fontId="0" fillId="0" borderId="0" xfId="0" applyFont="1" applyAlignment="1"/>
    <xf numFmtId="0" fontId="10" fillId="0" borderId="12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3" fillId="0" borderId="94" xfId="0" applyFont="1" applyBorder="1"/>
    <xf numFmtId="0" fontId="10" fillId="0" borderId="93" xfId="0" applyFont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3" fillId="0" borderId="25" xfId="0" applyFont="1" applyBorder="1"/>
    <xf numFmtId="0" fontId="9" fillId="0" borderId="24" xfId="0" applyFont="1" applyBorder="1" applyAlignment="1">
      <alignment horizontal="righ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86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3" fillId="0" borderId="61" xfId="0" applyFont="1" applyBorder="1"/>
    <xf numFmtId="0" fontId="10" fillId="0" borderId="82" xfId="0" applyFont="1" applyBorder="1" applyAlignment="1">
      <alignment horizontal="left" vertical="center" wrapText="1"/>
    </xf>
    <xf numFmtId="0" fontId="10" fillId="0" borderId="98" xfId="0" applyFont="1" applyBorder="1" applyAlignment="1">
      <alignment horizontal="left" vertical="center" wrapText="1"/>
    </xf>
    <xf numFmtId="0" fontId="10" fillId="0" borderId="113" xfId="0" applyFont="1" applyBorder="1" applyAlignment="1">
      <alignment horizontal="center" vertical="center"/>
    </xf>
    <xf numFmtId="0" fontId="3" fillId="0" borderId="114" xfId="0" applyFont="1" applyBorder="1"/>
    <xf numFmtId="0" fontId="9" fillId="0" borderId="111" xfId="0" applyFont="1" applyBorder="1" applyAlignment="1">
      <alignment horizontal="center" vertical="center" wrapText="1"/>
    </xf>
    <xf numFmtId="0" fontId="3" fillId="0" borderId="74" xfId="0" applyFont="1" applyBorder="1"/>
    <xf numFmtId="0" fontId="9" fillId="0" borderId="63" xfId="0" applyFont="1" applyBorder="1" applyAlignment="1">
      <alignment horizontal="center" vertical="center"/>
    </xf>
    <xf numFmtId="0" fontId="3" fillId="0" borderId="63" xfId="0" applyFont="1" applyBorder="1"/>
    <xf numFmtId="0" fontId="9" fillId="0" borderId="2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left" vertical="center"/>
    </xf>
    <xf numFmtId="0" fontId="34" fillId="0" borderId="12" xfId="0" applyFont="1" applyBorder="1" applyAlignment="1">
      <alignment horizontal="center" vertical="center"/>
    </xf>
    <xf numFmtId="49" fontId="32" fillId="0" borderId="0" xfId="0" applyNumberFormat="1" applyFont="1" applyAlignment="1">
      <alignment horizontal="left" vertical="center"/>
    </xf>
    <xf numFmtId="0" fontId="34" fillId="0" borderId="12" xfId="0" applyFont="1" applyBorder="1"/>
    <xf numFmtId="0" fontId="2" fillId="0" borderId="24" xfId="0" applyFont="1" applyBorder="1" applyAlignment="1">
      <alignment horizontal="left" wrapText="1"/>
    </xf>
    <xf numFmtId="0" fontId="2" fillId="0" borderId="55" xfId="0" applyFont="1" applyBorder="1" applyAlignment="1">
      <alignment horizontal="left" vertical="top" wrapText="1"/>
    </xf>
    <xf numFmtId="0" fontId="3" fillId="0" borderId="58" xfId="0" applyFont="1" applyBorder="1"/>
    <xf numFmtId="49" fontId="35" fillId="0" borderId="98" xfId="0" applyNumberFormat="1" applyFont="1" applyBorder="1" applyAlignment="1">
      <alignment horizontal="right" vertical="center"/>
    </xf>
    <xf numFmtId="49" fontId="35" fillId="0" borderId="98" xfId="0" applyNumberFormat="1" applyFont="1" applyBorder="1" applyAlignment="1">
      <alignment horizontal="left" vertical="center"/>
    </xf>
    <xf numFmtId="0" fontId="28" fillId="0" borderId="24" xfId="0" applyFont="1" applyBorder="1" applyAlignment="1">
      <alignment horizontal="center" vertical="center"/>
    </xf>
    <xf numFmtId="49" fontId="31" fillId="0" borderId="0" xfId="0" applyNumberFormat="1" applyFont="1" applyAlignment="1">
      <alignment horizontal="right" vertical="center"/>
    </xf>
    <xf numFmtId="0" fontId="13" fillId="0" borderId="0" xfId="0" applyFont="1"/>
    <xf numFmtId="0" fontId="8" fillId="0" borderId="111" xfId="0" applyFont="1" applyBorder="1" applyAlignment="1">
      <alignment horizontal="left" vertical="center"/>
    </xf>
    <xf numFmtId="0" fontId="10" fillId="0" borderId="24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27" fillId="0" borderId="24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right" wrapText="1"/>
    </xf>
    <xf numFmtId="0" fontId="2" fillId="0" borderId="24" xfId="0" applyFont="1" applyBorder="1" applyAlignment="1">
      <alignment horizontal="left"/>
    </xf>
    <xf numFmtId="1" fontId="9" fillId="0" borderId="24" xfId="0" applyNumberFormat="1" applyFont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3" fillId="0" borderId="56" xfId="0" applyFont="1" applyBorder="1"/>
    <xf numFmtId="0" fontId="2" fillId="0" borderId="24" xfId="0" applyFont="1" applyBorder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3" fillId="0" borderId="72" xfId="0" applyFont="1" applyBorder="1"/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2" fillId="2" borderId="2" xfId="0" applyFont="1" applyFill="1" applyBorder="1"/>
    <xf numFmtId="0" fontId="5" fillId="2" borderId="2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/>
    </xf>
    <xf numFmtId="49" fontId="9" fillId="2" borderId="2" xfId="0" applyNumberFormat="1" applyFont="1" applyFill="1" applyBorder="1" applyAlignment="1">
      <alignment horizontal="left" vertical="center"/>
    </xf>
    <xf numFmtId="49" fontId="13" fillId="2" borderId="14" xfId="0" applyNumberFormat="1" applyFont="1" applyFill="1" applyBorder="1" applyAlignment="1">
      <alignment horizontal="center" vertical="center"/>
    </xf>
    <xf numFmtId="0" fontId="3" fillId="0" borderId="16" xfId="0" applyFont="1" applyBorder="1"/>
    <xf numFmtId="49" fontId="9" fillId="2" borderId="2" xfId="0" applyNumberFormat="1" applyFont="1" applyFill="1" applyBorder="1" applyAlignment="1">
      <alignment horizontal="left"/>
    </xf>
    <xf numFmtId="49" fontId="9" fillId="2" borderId="5" xfId="0" applyNumberFormat="1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49" fontId="9" fillId="2" borderId="5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left" vertical="top"/>
    </xf>
    <xf numFmtId="0" fontId="14" fillId="2" borderId="8" xfId="0" applyFont="1" applyFill="1" applyBorder="1" applyAlignment="1">
      <alignment horizontal="center" wrapText="1"/>
    </xf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3" xfId="0" applyFont="1" applyBorder="1"/>
    <xf numFmtId="0" fontId="1" fillId="2" borderId="1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wrapText="1"/>
    </xf>
    <xf numFmtId="0" fontId="10" fillId="2" borderId="5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 vertical="center" wrapText="1"/>
    </xf>
    <xf numFmtId="0" fontId="9" fillId="2" borderId="2" xfId="0" applyFont="1" applyFill="1" applyBorder="1"/>
    <xf numFmtId="0" fontId="8" fillId="2" borderId="8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right"/>
    </xf>
    <xf numFmtId="0" fontId="10" fillId="2" borderId="2" xfId="0" applyFont="1" applyFill="1" applyBorder="1"/>
    <xf numFmtId="49" fontId="18" fillId="2" borderId="5" xfId="0" applyNumberFormat="1" applyFont="1" applyFill="1" applyBorder="1" applyAlignment="1">
      <alignment horizontal="center"/>
    </xf>
    <xf numFmtId="49" fontId="13" fillId="2" borderId="2" xfId="0" applyNumberFormat="1" applyFont="1" applyFill="1" applyBorder="1" applyAlignment="1">
      <alignment horizontal="center" vertical="top"/>
    </xf>
    <xf numFmtId="0" fontId="1" fillId="2" borderId="17" xfId="0" applyFont="1" applyFill="1" applyBorder="1"/>
    <xf numFmtId="0" fontId="3" fillId="0" borderId="18" xfId="0" applyFont="1" applyBorder="1"/>
    <xf numFmtId="0" fontId="3" fillId="0" borderId="19" xfId="0" applyFont="1" applyBorder="1"/>
    <xf numFmtId="0" fontId="10" fillId="2" borderId="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/>
    </xf>
    <xf numFmtId="0" fontId="15" fillId="2" borderId="55" xfId="0" applyFont="1" applyFill="1" applyBorder="1" applyAlignment="1">
      <alignment horizontal="center" vertical="center"/>
    </xf>
    <xf numFmtId="0" fontId="3" fillId="0" borderId="60" xfId="0" applyFont="1" applyBorder="1"/>
    <xf numFmtId="49" fontId="13" fillId="2" borderId="24" xfId="0" applyNumberFormat="1" applyFont="1" applyFill="1" applyBorder="1" applyAlignment="1">
      <alignment horizontal="center" vertical="center"/>
    </xf>
    <xf numFmtId="49" fontId="20" fillId="2" borderId="24" xfId="0" applyNumberFormat="1" applyFont="1" applyFill="1" applyBorder="1" applyAlignment="1">
      <alignment horizontal="left" vertical="center" wrapText="1"/>
    </xf>
    <xf numFmtId="0" fontId="15" fillId="2" borderId="24" xfId="0" applyFont="1" applyFill="1" applyBorder="1" applyAlignment="1">
      <alignment horizontal="center" vertical="center"/>
    </xf>
    <xf numFmtId="49" fontId="22" fillId="2" borderId="57" xfId="0" applyNumberFormat="1" applyFont="1" applyFill="1" applyBorder="1" applyAlignment="1">
      <alignment horizontal="center" vertical="center" wrapText="1"/>
    </xf>
    <xf numFmtId="0" fontId="3" fillId="0" borderId="59" xfId="0" applyFont="1" applyBorder="1"/>
    <xf numFmtId="0" fontId="3" fillId="0" borderId="62" xfId="0" applyFont="1" applyBorder="1"/>
    <xf numFmtId="0" fontId="3" fillId="0" borderId="64" xfId="0" applyFont="1" applyBorder="1"/>
    <xf numFmtId="0" fontId="13" fillId="2" borderId="5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left" vertical="center"/>
    </xf>
    <xf numFmtId="49" fontId="17" fillId="2" borderId="24" xfId="0" applyNumberFormat="1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3" fillId="0" borderId="22" xfId="0" applyFont="1" applyBorder="1"/>
    <xf numFmtId="0" fontId="9" fillId="2" borderId="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20" xfId="0" applyFont="1" applyFill="1" applyBorder="1" applyAlignment="1">
      <alignment horizontal="center" vertical="center" textRotation="90"/>
    </xf>
    <xf numFmtId="0" fontId="3" fillId="0" borderId="27" xfId="0" applyFont="1" applyBorder="1"/>
    <xf numFmtId="0" fontId="12" fillId="2" borderId="21" xfId="0" applyFont="1" applyFill="1" applyBorder="1" applyAlignment="1">
      <alignment horizontal="center" vertical="center" wrapText="1"/>
    </xf>
    <xf numFmtId="49" fontId="12" fillId="2" borderId="24" xfId="0" applyNumberFormat="1" applyFont="1" applyFill="1" applyBorder="1" applyAlignment="1">
      <alignment horizontal="center" vertical="center"/>
    </xf>
    <xf numFmtId="0" fontId="3" fillId="0" borderId="26" xfId="0" applyFont="1" applyBorder="1"/>
    <xf numFmtId="49" fontId="12" fillId="2" borderId="21" xfId="0" applyNumberFormat="1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left"/>
    </xf>
    <xf numFmtId="0" fontId="3" fillId="0" borderId="53" xfId="0" applyFont="1" applyBorder="1"/>
    <xf numFmtId="0" fontId="3" fillId="0" borderId="54" xfId="0" applyFont="1" applyBorder="1"/>
    <xf numFmtId="0" fontId="21" fillId="2" borderId="20" xfId="0" applyFont="1" applyFill="1" applyBorder="1" applyAlignment="1">
      <alignment horizontal="center" vertical="center" textRotation="90" wrapText="1"/>
    </xf>
    <xf numFmtId="0" fontId="22" fillId="2" borderId="55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left" vertical="center"/>
    </xf>
    <xf numFmtId="49" fontId="15" fillId="2" borderId="55" xfId="0" applyNumberFormat="1" applyFont="1" applyFill="1" applyBorder="1" applyAlignment="1">
      <alignment horizontal="center" vertical="center" wrapText="1"/>
    </xf>
    <xf numFmtId="0" fontId="12" fillId="2" borderId="57" xfId="0" applyFont="1" applyFill="1" applyBorder="1" applyAlignment="1">
      <alignment horizontal="center" vertical="center" wrapText="1"/>
    </xf>
    <xf numFmtId="0" fontId="12" fillId="2" borderId="55" xfId="0" applyFont="1" applyFill="1" applyBorder="1" applyAlignment="1">
      <alignment horizontal="center" vertical="center" wrapText="1"/>
    </xf>
    <xf numFmtId="0" fontId="22" fillId="2" borderId="57" xfId="0" applyFont="1" applyFill="1" applyBorder="1" applyAlignment="1">
      <alignment horizontal="center" vertical="center" wrapText="1"/>
    </xf>
    <xf numFmtId="0" fontId="13" fillId="2" borderId="65" xfId="0" applyFont="1" applyFill="1" applyBorder="1" applyAlignment="1">
      <alignment horizontal="center" vertical="center"/>
    </xf>
    <xf numFmtId="0" fontId="3" fillId="0" borderId="66" xfId="0" applyFont="1" applyBorder="1"/>
    <xf numFmtId="0" fontId="24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49" fontId="9" fillId="0" borderId="55" xfId="0" applyNumberFormat="1" applyFont="1" applyBorder="1" applyAlignment="1">
      <alignment horizontal="center" vertical="center" wrapText="1"/>
    </xf>
    <xf numFmtId="0" fontId="13" fillId="2" borderId="68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3" fillId="0" borderId="79" xfId="0" applyFont="1" applyBorder="1"/>
    <xf numFmtId="0" fontId="2" fillId="3" borderId="24" xfId="0" applyFont="1" applyFill="1" applyBorder="1" applyAlignment="1">
      <alignment horizontal="center" vertical="center"/>
    </xf>
    <xf numFmtId="0" fontId="10" fillId="4" borderId="78" xfId="0" applyFont="1" applyFill="1" applyBorder="1" applyAlignment="1">
      <alignment horizontal="left" vertical="center" wrapText="1"/>
    </xf>
    <xf numFmtId="0" fontId="9" fillId="0" borderId="55" xfId="0" applyFont="1" applyBorder="1" applyAlignment="1">
      <alignment horizontal="left" vertical="center" textRotation="90" wrapText="1"/>
    </xf>
    <xf numFmtId="0" fontId="3" fillId="0" borderId="71" xfId="0" applyFont="1" applyBorder="1"/>
    <xf numFmtId="0" fontId="9" fillId="0" borderId="0" xfId="0" applyFont="1" applyAlignment="1">
      <alignment horizontal="center" vertical="center" textRotation="90" wrapText="1"/>
    </xf>
    <xf numFmtId="0" fontId="15" fillId="0" borderId="73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textRotation="90"/>
    </xf>
    <xf numFmtId="0" fontId="9" fillId="0" borderId="55" xfId="0" applyFont="1" applyBorder="1" applyAlignment="1">
      <alignment horizontal="center" vertical="center" textRotation="90" wrapText="1"/>
    </xf>
    <xf numFmtId="0" fontId="8" fillId="0" borderId="24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 textRotation="90"/>
    </xf>
    <xf numFmtId="0" fontId="3" fillId="0" borderId="70" xfId="0" applyFont="1" applyBorder="1"/>
    <xf numFmtId="0" fontId="3" fillId="0" borderId="75" xfId="0" applyFont="1" applyBorder="1"/>
    <xf numFmtId="0" fontId="9" fillId="0" borderId="55" xfId="0" applyFont="1" applyBorder="1" applyAlignment="1">
      <alignment horizontal="center" vertical="center" wrapText="1"/>
    </xf>
    <xf numFmtId="49" fontId="9" fillId="0" borderId="55" xfId="0" applyNumberFormat="1" applyFont="1" applyBorder="1" applyAlignment="1">
      <alignment horizontal="center" vertical="center" textRotation="90" wrapText="1"/>
    </xf>
    <xf numFmtId="49" fontId="9" fillId="0" borderId="25" xfId="0" applyNumberFormat="1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3" fillId="0" borderId="76" xfId="0" applyFont="1" applyBorder="1"/>
    <xf numFmtId="0" fontId="8" fillId="0" borderId="0" xfId="0" applyFont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0" fillId="4" borderId="81" xfId="0" applyFont="1" applyFill="1" applyBorder="1" applyAlignment="1">
      <alignment horizontal="left" vertical="center" wrapText="1"/>
    </xf>
    <xf numFmtId="0" fontId="3" fillId="0" borderId="83" xfId="0" applyFont="1" applyBorder="1"/>
    <xf numFmtId="0" fontId="16" fillId="0" borderId="82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/>
    </xf>
    <xf numFmtId="0" fontId="10" fillId="0" borderId="93" xfId="0" applyFont="1" applyBorder="1" applyAlignment="1">
      <alignment horizontal="center"/>
    </xf>
    <xf numFmtId="0" fontId="10" fillId="0" borderId="87" xfId="0" applyFont="1" applyBorder="1" applyAlignment="1">
      <alignment horizontal="center"/>
    </xf>
    <xf numFmtId="0" fontId="10" fillId="4" borderId="89" xfId="0" applyFont="1" applyFill="1" applyBorder="1" applyAlignment="1">
      <alignment horizontal="center"/>
    </xf>
    <xf numFmtId="0" fontId="3" fillId="0" borderId="90" xfId="0" applyFont="1" applyBorder="1"/>
    <xf numFmtId="0" fontId="10" fillId="0" borderId="82" xfId="0" applyFont="1" applyBorder="1" applyAlignment="1">
      <alignment horizontal="center"/>
    </xf>
    <xf numFmtId="0" fontId="10" fillId="0" borderId="81" xfId="0" applyFont="1" applyBorder="1" applyAlignment="1">
      <alignment horizontal="center"/>
    </xf>
    <xf numFmtId="0" fontId="10" fillId="4" borderId="81" xfId="0" applyFont="1" applyFill="1" applyBorder="1" applyAlignment="1">
      <alignment horizontal="center"/>
    </xf>
    <xf numFmtId="0" fontId="10" fillId="4" borderId="86" xfId="0" applyFont="1" applyFill="1" applyBorder="1" applyAlignment="1">
      <alignment horizontal="center"/>
    </xf>
    <xf numFmtId="0" fontId="10" fillId="0" borderId="87" xfId="0" applyFont="1" applyBorder="1" applyAlignment="1">
      <alignment horizontal="left" vertical="center" wrapText="1"/>
    </xf>
    <xf numFmtId="0" fontId="10" fillId="0" borderId="86" xfId="0" applyFont="1" applyBorder="1" applyAlignment="1">
      <alignment horizontal="center"/>
    </xf>
    <xf numFmtId="0" fontId="10" fillId="4" borderId="91" xfId="0" applyFont="1" applyFill="1" applyBorder="1" applyAlignment="1">
      <alignment horizontal="center"/>
    </xf>
    <xf numFmtId="0" fontId="3" fillId="0" borderId="92" xfId="0" applyFont="1" applyBorder="1"/>
    <xf numFmtId="0" fontId="10" fillId="5" borderId="81" xfId="0" applyFont="1" applyFill="1" applyBorder="1" applyAlignment="1">
      <alignment horizontal="center"/>
    </xf>
    <xf numFmtId="0" fontId="10" fillId="0" borderId="97" xfId="0" applyFont="1" applyBorder="1" applyAlignment="1">
      <alignment horizontal="center"/>
    </xf>
    <xf numFmtId="0" fontId="10" fillId="0" borderId="98" xfId="0" applyFont="1" applyBorder="1" applyAlignment="1">
      <alignment horizontal="center"/>
    </xf>
    <xf numFmtId="0" fontId="10" fillId="5" borderId="102" xfId="0" applyFont="1" applyFill="1" applyBorder="1" applyAlignment="1">
      <alignment horizontal="center" vertical="center"/>
    </xf>
    <xf numFmtId="0" fontId="10" fillId="0" borderId="100" xfId="0" applyFont="1" applyBorder="1" applyAlignment="1">
      <alignment horizontal="center"/>
    </xf>
    <xf numFmtId="0" fontId="10" fillId="5" borderId="86" xfId="0" applyFont="1" applyFill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0" fontId="10" fillId="5" borderId="103" xfId="0" applyFont="1" applyFill="1" applyBorder="1" applyAlignment="1">
      <alignment horizontal="center" vertical="center"/>
    </xf>
    <xf numFmtId="0" fontId="3" fillId="0" borderId="108" xfId="0" applyFont="1" applyBorder="1"/>
    <xf numFmtId="0" fontId="10" fillId="5" borderId="107" xfId="0" applyFont="1" applyFill="1" applyBorder="1" applyAlignment="1">
      <alignment horizontal="center" vertical="center"/>
    </xf>
    <xf numFmtId="0" fontId="3" fillId="0" borderId="104" xfId="0" applyFont="1" applyBorder="1"/>
    <xf numFmtId="0" fontId="10" fillId="5" borderId="2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0" fillId="5" borderId="89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6" fillId="5" borderId="89" xfId="0" applyFont="1" applyFill="1" applyBorder="1" applyAlignment="1">
      <alignment horizontal="center" vertical="center"/>
    </xf>
    <xf numFmtId="0" fontId="16" fillId="0" borderId="87" xfId="0" applyFont="1" applyBorder="1" applyAlignment="1">
      <alignment horizontal="center" vertical="center"/>
    </xf>
    <xf numFmtId="0" fontId="10" fillId="5" borderId="5" xfId="0" applyFont="1" applyFill="1" applyBorder="1" applyAlignment="1">
      <alignment horizontal="left" vertical="center" wrapText="1"/>
    </xf>
    <xf numFmtId="0" fontId="4" fillId="0" borderId="21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0" fontId="2" fillId="3" borderId="24" xfId="0" applyFont="1" applyFill="1" applyBorder="1" applyAlignment="1">
      <alignment horizontal="center"/>
    </xf>
    <xf numFmtId="0" fontId="67" fillId="0" borderId="21" xfId="0" applyFont="1" applyBorder="1" applyAlignment="1">
      <alignment horizontal="left" vertical="center" shrinkToFit="1"/>
    </xf>
    <xf numFmtId="0" fontId="10" fillId="0" borderId="87" xfId="0" applyFont="1" applyFill="1" applyBorder="1" applyAlignment="1">
      <alignment horizontal="left" vertical="center" shrinkToFit="1"/>
    </xf>
    <xf numFmtId="0" fontId="3" fillId="0" borderId="12" xfId="0" applyFont="1" applyFill="1" applyBorder="1"/>
    <xf numFmtId="0" fontId="3" fillId="0" borderId="88" xfId="0" applyFont="1" applyFill="1" applyBorder="1"/>
    <xf numFmtId="0" fontId="4" fillId="0" borderId="87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3" fillId="0" borderId="119" xfId="0" applyFont="1" applyBorder="1"/>
    <xf numFmtId="49" fontId="12" fillId="0" borderId="73" xfId="0" applyNumberFormat="1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9" fillId="0" borderId="12" xfId="0" applyFont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70" fillId="0" borderId="12" xfId="0" applyFont="1" applyBorder="1" applyAlignment="1">
      <alignment horizontal="center"/>
    </xf>
    <xf numFmtId="49" fontId="13" fillId="0" borderId="98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wrapText="1"/>
    </xf>
    <xf numFmtId="49" fontId="9" fillId="0" borderId="0" xfId="0" applyNumberFormat="1" applyFont="1" applyAlignment="1">
      <alignment horizontal="left" vertical="center"/>
    </xf>
    <xf numFmtId="49" fontId="9" fillId="0" borderId="12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20" fillId="0" borderId="0" xfId="0" applyFont="1" applyAlignment="1">
      <alignment horizontal="left"/>
    </xf>
    <xf numFmtId="0" fontId="19" fillId="0" borderId="72" xfId="0" applyFont="1" applyBorder="1" applyAlignment="1">
      <alignment horizontal="center" vertical="center" textRotation="90"/>
    </xf>
    <xf numFmtId="0" fontId="19" fillId="0" borderId="118" xfId="0" applyFont="1" applyBorder="1" applyAlignment="1">
      <alignment horizontal="center" vertical="center" textRotation="90"/>
    </xf>
    <xf numFmtId="0" fontId="3" fillId="0" borderId="120" xfId="0" applyFont="1" applyBorder="1"/>
    <xf numFmtId="0" fontId="12" fillId="0" borderId="73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horizontal="center" vertical="center"/>
    </xf>
    <xf numFmtId="0" fontId="9" fillId="0" borderId="12" xfId="0" applyFont="1" applyBorder="1" applyAlignment="1">
      <alignment horizontal="center"/>
    </xf>
    <xf numFmtId="49" fontId="70" fillId="0" borderId="12" xfId="0" applyNumberFormat="1" applyFont="1" applyBorder="1" applyAlignment="1">
      <alignment horizontal="center"/>
    </xf>
    <xf numFmtId="0" fontId="9" fillId="0" borderId="0" xfId="0" applyFont="1"/>
    <xf numFmtId="0" fontId="8" fillId="0" borderId="12" xfId="0" applyFont="1" applyBorder="1" applyAlignment="1">
      <alignment horizontal="center" wrapText="1"/>
    </xf>
    <xf numFmtId="49" fontId="20" fillId="0" borderId="98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3" fillId="0" borderId="58" xfId="0" applyFont="1" applyBorder="1" applyAlignment="1">
      <alignment horizontal="center"/>
    </xf>
    <xf numFmtId="0" fontId="9" fillId="0" borderId="97" xfId="0" applyFont="1" applyBorder="1" applyAlignment="1">
      <alignment horizontal="center" vertical="center" textRotation="90"/>
    </xf>
    <xf numFmtId="0" fontId="15" fillId="0" borderId="86" xfId="0" applyFont="1" applyBorder="1" applyAlignment="1">
      <alignment horizontal="center" vertical="center" wrapText="1"/>
    </xf>
    <xf numFmtId="0" fontId="9" fillId="0" borderId="97" xfId="0" applyFont="1" applyBorder="1" applyAlignment="1">
      <alignment horizontal="center" vertical="center" textRotation="90" wrapText="1"/>
    </xf>
    <xf numFmtId="0" fontId="15" fillId="0" borderId="24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textRotation="90" wrapText="1"/>
    </xf>
    <xf numFmtId="0" fontId="13" fillId="0" borderId="55" xfId="0" applyFont="1" applyBorder="1" applyAlignment="1">
      <alignment horizontal="center" vertical="center"/>
    </xf>
    <xf numFmtId="49" fontId="15" fillId="0" borderId="55" xfId="0" applyNumberFormat="1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49" fontId="17" fillId="0" borderId="55" xfId="0" applyNumberFormat="1" applyFont="1" applyBorder="1" applyAlignment="1">
      <alignment horizontal="center" wrapText="1"/>
    </xf>
    <xf numFmtId="49" fontId="17" fillId="0" borderId="55" xfId="0" applyNumberFormat="1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/>
    </xf>
    <xf numFmtId="0" fontId="17" fillId="0" borderId="58" xfId="0" applyFont="1" applyBorder="1" applyAlignment="1">
      <alignment horizontal="left" vertical="center"/>
    </xf>
    <xf numFmtId="49" fontId="17" fillId="0" borderId="58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 textRotation="90" wrapText="1"/>
    </xf>
    <xf numFmtId="0" fontId="21" fillId="0" borderId="55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left" vertical="center" wrapText="1"/>
    </xf>
    <xf numFmtId="0" fontId="21" fillId="0" borderId="55" xfId="0" applyFont="1" applyBorder="1" applyAlignment="1">
      <alignment horizontal="left" vertical="top" wrapText="1"/>
    </xf>
    <xf numFmtId="49" fontId="21" fillId="0" borderId="55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74" fillId="0" borderId="24" xfId="0" applyFont="1" applyBorder="1" applyAlignment="1">
      <alignment horizontal="center"/>
    </xf>
    <xf numFmtId="0" fontId="75" fillId="0" borderId="67" xfId="0" applyFont="1" applyBorder="1"/>
    <xf numFmtId="0" fontId="74" fillId="0" borderId="24" xfId="0" applyFont="1" applyBorder="1" applyAlignment="1">
      <alignment horizontal="left"/>
    </xf>
    <xf numFmtId="0" fontId="75" fillId="0" borderId="25" xfId="0" applyFont="1" applyBorder="1"/>
    <xf numFmtId="0" fontId="74" fillId="0" borderId="24" xfId="0" applyFont="1" applyBorder="1" applyAlignment="1">
      <alignment horizontal="center" vertical="center"/>
    </xf>
    <xf numFmtId="49" fontId="9" fillId="0" borderId="73" xfId="0" applyNumberFormat="1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4" fillId="0" borderId="81" xfId="0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0" fontId="4" fillId="0" borderId="113" xfId="0" applyFont="1" applyBorder="1" applyAlignment="1">
      <alignment horizontal="center" vertical="center"/>
    </xf>
    <xf numFmtId="0" fontId="3" fillId="0" borderId="122" xfId="0" applyFont="1" applyBorder="1"/>
    <xf numFmtId="0" fontId="10" fillId="0" borderId="21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center" vertical="center"/>
    </xf>
    <xf numFmtId="0" fontId="67" fillId="0" borderId="87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67" fillId="0" borderId="81" xfId="0" applyFont="1" applyFill="1" applyBorder="1" applyAlignment="1">
      <alignment horizontal="left" vertical="center" wrapText="1"/>
    </xf>
    <xf numFmtId="0" fontId="3" fillId="0" borderId="82" xfId="0" applyFont="1" applyFill="1" applyBorder="1"/>
    <xf numFmtId="0" fontId="3" fillId="0" borderId="84" xfId="0" applyFont="1" applyFill="1" applyBorder="1"/>
    <xf numFmtId="0" fontId="4" fillId="0" borderId="81" xfId="0" applyFont="1" applyFill="1" applyBorder="1" applyAlignment="1">
      <alignment horizontal="center" vertical="center"/>
    </xf>
    <xf numFmtId="0" fontId="9" fillId="0" borderId="24" xfId="0" applyFont="1" applyBorder="1" applyAlignment="1">
      <alignment horizontal="right" vertical="center"/>
    </xf>
    <xf numFmtId="165" fontId="67" fillId="0" borderId="113" xfId="0" applyNumberFormat="1" applyFont="1" applyFill="1" applyBorder="1" applyAlignment="1">
      <alignment horizontal="left" vertical="center" shrinkToFit="1"/>
    </xf>
    <xf numFmtId="0" fontId="3" fillId="0" borderId="122" xfId="0" applyFont="1" applyFill="1" applyBorder="1"/>
    <xf numFmtId="0" fontId="3" fillId="0" borderId="114" xfId="0" applyFont="1" applyFill="1" applyBorder="1"/>
    <xf numFmtId="0" fontId="4" fillId="0" borderId="113" xfId="0" applyFont="1" applyFill="1" applyBorder="1" applyAlignment="1">
      <alignment horizontal="center" vertical="center"/>
    </xf>
    <xf numFmtId="164" fontId="4" fillId="0" borderId="87" xfId="0" applyNumberFormat="1" applyFont="1" applyBorder="1" applyAlignment="1">
      <alignment horizontal="center" vertical="center"/>
    </xf>
    <xf numFmtId="1" fontId="4" fillId="0" borderId="81" xfId="0" applyNumberFormat="1" applyFont="1" applyBorder="1" applyAlignment="1">
      <alignment horizontal="center" vertical="center"/>
    </xf>
    <xf numFmtId="0" fontId="4" fillId="0" borderId="82" xfId="0" applyFont="1" applyBorder="1" applyAlignment="1">
      <alignment horizontal="center" vertical="center"/>
    </xf>
    <xf numFmtId="0" fontId="4" fillId="0" borderId="98" xfId="0" applyFont="1" applyBorder="1" applyAlignment="1">
      <alignment horizontal="center" vertical="center"/>
    </xf>
    <xf numFmtId="0" fontId="4" fillId="0" borderId="97" xfId="0" applyFont="1" applyBorder="1" applyAlignment="1">
      <alignment horizontal="center" vertical="center"/>
    </xf>
    <xf numFmtId="0" fontId="4" fillId="0" borderId="97" xfId="0" applyFont="1" applyFill="1" applyBorder="1" applyAlignment="1">
      <alignment horizontal="center" vertical="center"/>
    </xf>
    <xf numFmtId="0" fontId="3" fillId="0" borderId="99" xfId="0" applyFont="1" applyFill="1" applyBorder="1"/>
    <xf numFmtId="0" fontId="4" fillId="0" borderId="153" xfId="0" applyFont="1" applyBorder="1" applyAlignment="1">
      <alignment horizontal="center" vertical="center"/>
    </xf>
    <xf numFmtId="0" fontId="3" fillId="0" borderId="155" xfId="0" applyFont="1" applyBorder="1"/>
    <xf numFmtId="0" fontId="3" fillId="0" borderId="154" xfId="0" applyFont="1" applyBorder="1"/>
    <xf numFmtId="1" fontId="4" fillId="0" borderId="153" xfId="0" applyNumberFormat="1" applyFont="1" applyBorder="1" applyAlignment="1">
      <alignment horizontal="center" vertical="center"/>
    </xf>
    <xf numFmtId="0" fontId="10" fillId="0" borderId="153" xfId="0" applyFont="1" applyBorder="1" applyAlignment="1">
      <alignment horizontal="center" vertical="center"/>
    </xf>
    <xf numFmtId="0" fontId="4" fillId="0" borderId="153" xfId="0" applyFont="1" applyFill="1" applyBorder="1" applyAlignment="1">
      <alignment horizontal="center" vertical="center"/>
    </xf>
    <xf numFmtId="0" fontId="3" fillId="0" borderId="154" xfId="0" applyFont="1" applyFill="1" applyBorder="1"/>
    <xf numFmtId="0" fontId="3" fillId="0" borderId="155" xfId="0" applyFont="1" applyFill="1" applyBorder="1"/>
    <xf numFmtId="0" fontId="10" fillId="0" borderId="153" xfId="0" applyFont="1" applyFill="1" applyBorder="1" applyAlignment="1">
      <alignment horizontal="center" vertical="center"/>
    </xf>
    <xf numFmtId="1" fontId="4" fillId="0" borderId="153" xfId="0" applyNumberFormat="1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10" fillId="0" borderId="21" xfId="0" applyFont="1" applyBorder="1" applyAlignment="1">
      <alignment vertical="center" wrapText="1"/>
    </xf>
    <xf numFmtId="0" fontId="10" fillId="0" borderId="153" xfId="0" applyFont="1" applyFill="1" applyBorder="1" applyAlignment="1">
      <alignment horizontal="left" vertical="center" wrapText="1"/>
    </xf>
    <xf numFmtId="0" fontId="4" fillId="0" borderId="154" xfId="0" applyFont="1" applyFill="1" applyBorder="1" applyAlignment="1">
      <alignment horizontal="center" vertical="center"/>
    </xf>
    <xf numFmtId="0" fontId="10" fillId="0" borderId="113" xfId="0" applyFont="1" applyBorder="1" applyAlignment="1">
      <alignment horizontal="left" vertical="center" shrinkToFit="1"/>
    </xf>
    <xf numFmtId="0" fontId="9" fillId="0" borderId="113" xfId="0" applyFont="1" applyBorder="1" applyAlignment="1">
      <alignment horizontal="right"/>
    </xf>
    <xf numFmtId="0" fontId="2" fillId="2" borderId="24" xfId="0" applyFont="1" applyFill="1" applyBorder="1" applyAlignment="1">
      <alignment horizontal="center"/>
    </xf>
    <xf numFmtId="0" fontId="9" fillId="0" borderId="24" xfId="0" applyFont="1" applyBorder="1" applyAlignment="1">
      <alignment horizontal="right"/>
    </xf>
    <xf numFmtId="0" fontId="2" fillId="0" borderId="25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0" fillId="0" borderId="81" xfId="0" applyFont="1" applyBorder="1" applyAlignment="1">
      <alignment horizontal="left" vertical="center" shrinkToFit="1"/>
    </xf>
    <xf numFmtId="0" fontId="2" fillId="0" borderId="24" xfId="0" applyFont="1" applyBorder="1" applyAlignment="1">
      <alignment horizontal="center" vertical="center" wrapText="1"/>
    </xf>
    <xf numFmtId="164" fontId="2" fillId="0" borderId="60" xfId="0" applyNumberFormat="1" applyFont="1" applyBorder="1" applyAlignment="1">
      <alignment horizontal="center" vertical="center"/>
    </xf>
    <xf numFmtId="1" fontId="2" fillId="0" borderId="60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9" fillId="0" borderId="24" xfId="0" applyNumberFormat="1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 vertical="center"/>
    </xf>
    <xf numFmtId="0" fontId="17" fillId="0" borderId="113" xfId="0" applyFont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/>
    </xf>
    <xf numFmtId="0" fontId="3" fillId="0" borderId="102" xfId="0" applyFont="1" applyFill="1" applyBorder="1"/>
    <xf numFmtId="0" fontId="4" fillId="0" borderId="149" xfId="0" applyFont="1" applyFill="1" applyBorder="1" applyAlignment="1">
      <alignment horizontal="center" vertical="center"/>
    </xf>
    <xf numFmtId="0" fontId="3" fillId="0" borderId="150" xfId="0" applyFont="1" applyFill="1" applyBorder="1"/>
    <xf numFmtId="0" fontId="4" fillId="0" borderId="102" xfId="0" applyFont="1" applyBorder="1" applyAlignment="1">
      <alignment horizontal="center" vertical="center"/>
    </xf>
    <xf numFmtId="0" fontId="4" fillId="0" borderId="147" xfId="0" applyFont="1" applyFill="1" applyBorder="1" applyAlignment="1">
      <alignment horizontal="center" vertical="center"/>
    </xf>
    <xf numFmtId="0" fontId="3" fillId="0" borderId="148" xfId="0" applyFont="1" applyFill="1" applyBorder="1"/>
    <xf numFmtId="166" fontId="2" fillId="0" borderId="0" xfId="0" applyNumberFormat="1" applyFont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96" xfId="0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102" xfId="0" applyFont="1" applyBorder="1" applyAlignment="1">
      <alignment horizontal="center" vertical="center"/>
    </xf>
    <xf numFmtId="0" fontId="10" fillId="0" borderId="96" xfId="0" applyFont="1" applyBorder="1" applyAlignment="1">
      <alignment horizontal="center" vertical="center"/>
    </xf>
    <xf numFmtId="1" fontId="4" fillId="0" borderId="113" xfId="0" applyNumberFormat="1" applyFont="1" applyBorder="1" applyAlignment="1">
      <alignment horizontal="center" vertical="center"/>
    </xf>
    <xf numFmtId="1" fontId="4" fillId="0" borderId="122" xfId="0" applyNumberFormat="1" applyFont="1" applyBorder="1" applyAlignment="1">
      <alignment horizontal="center" vertical="center"/>
    </xf>
    <xf numFmtId="1" fontId="4" fillId="0" borderId="114" xfId="0" applyNumberFormat="1" applyFont="1" applyBorder="1" applyAlignment="1">
      <alignment horizontal="center" vertical="center"/>
    </xf>
    <xf numFmtId="0" fontId="10" fillId="0" borderId="122" xfId="0" applyFont="1" applyBorder="1" applyAlignment="1">
      <alignment horizontal="center" vertical="center"/>
    </xf>
    <xf numFmtId="0" fontId="10" fillId="0" borderId="114" xfId="0" applyFont="1" applyBorder="1" applyAlignment="1">
      <alignment horizontal="center" vertical="center"/>
    </xf>
    <xf numFmtId="1" fontId="4" fillId="0" borderId="102" xfId="0" applyNumberFormat="1" applyFont="1" applyBorder="1" applyAlignment="1">
      <alignment horizontal="center" vertical="center"/>
    </xf>
    <xf numFmtId="1" fontId="4" fillId="0" borderId="96" xfId="0" applyNumberFormat="1" applyFont="1" applyBorder="1" applyAlignment="1">
      <alignment horizontal="center" vertical="center"/>
    </xf>
    <xf numFmtId="0" fontId="4" fillId="0" borderId="98" xfId="0" applyFont="1" applyFill="1" applyBorder="1" applyAlignment="1">
      <alignment horizontal="center" vertical="center"/>
    </xf>
    <xf numFmtId="0" fontId="3" fillId="0" borderId="98" xfId="0" applyFont="1" applyFill="1" applyBorder="1"/>
    <xf numFmtId="0" fontId="4" fillId="0" borderId="151" xfId="0" applyFont="1" applyFill="1" applyBorder="1" applyAlignment="1">
      <alignment horizontal="center" vertical="center"/>
    </xf>
    <xf numFmtId="0" fontId="3" fillId="0" borderId="152" xfId="0" applyFont="1" applyFill="1" applyBorder="1"/>
    <xf numFmtId="0" fontId="32" fillId="0" borderId="0" xfId="0" applyFont="1" applyAlignment="1">
      <alignment horizontal="left" vertical="center"/>
    </xf>
    <xf numFmtId="0" fontId="2" fillId="0" borderId="24" xfId="0" applyFont="1" applyBorder="1" applyAlignment="1">
      <alignment horizontal="right" vertical="top" wrapText="1"/>
    </xf>
    <xf numFmtId="0" fontId="34" fillId="0" borderId="12" xfId="0" applyFont="1" applyBorder="1" applyAlignment="1">
      <alignment horizontal="right"/>
    </xf>
    <xf numFmtId="0" fontId="36" fillId="0" borderId="98" xfId="0" applyFont="1" applyBorder="1" applyAlignment="1">
      <alignment horizontal="center" vertical="top"/>
    </xf>
    <xf numFmtId="0" fontId="36" fillId="0" borderId="0" xfId="0" applyFont="1" applyAlignment="1">
      <alignment horizontal="center" vertical="top"/>
    </xf>
    <xf numFmtId="49" fontId="48" fillId="0" borderId="0" xfId="0" applyNumberFormat="1" applyFont="1" applyAlignment="1">
      <alignment horizontal="left" vertical="center"/>
    </xf>
    <xf numFmtId="11" fontId="17" fillId="0" borderId="0" xfId="0" applyNumberFormat="1" applyFont="1" applyAlignment="1">
      <alignment horizontal="center" wrapText="1"/>
    </xf>
    <xf numFmtId="0" fontId="34" fillId="0" borderId="12" xfId="0" applyFont="1" applyBorder="1" applyAlignment="1">
      <alignment horizontal="center"/>
    </xf>
    <xf numFmtId="0" fontId="10" fillId="0" borderId="153" xfId="0" applyFont="1" applyBorder="1" applyAlignment="1">
      <alignment horizontal="left" vertical="center" wrapText="1"/>
    </xf>
    <xf numFmtId="0" fontId="4" fillId="0" borderId="154" xfId="0" applyFont="1" applyBorder="1" applyAlignment="1">
      <alignment horizontal="center" vertical="center"/>
    </xf>
    <xf numFmtId="0" fontId="67" fillId="18" borderId="156" xfId="1" applyFont="1" applyFill="1" applyBorder="1" applyAlignment="1" applyProtection="1">
      <alignment horizontal="left" vertical="center" wrapText="1"/>
    </xf>
    <xf numFmtId="0" fontId="60" fillId="0" borderId="10" xfId="1" applyFont="1" applyAlignment="1"/>
    <xf numFmtId="0" fontId="59" fillId="0" borderId="10" xfId="1" applyAlignment="1"/>
    <xf numFmtId="0" fontId="60" fillId="0" borderId="10" xfId="1" applyFont="1" applyAlignment="1">
      <alignment horizontal="center"/>
    </xf>
    <xf numFmtId="0" fontId="59" fillId="0" borderId="10" xfId="1" applyAlignment="1">
      <alignment horizontal="center"/>
    </xf>
    <xf numFmtId="0" fontId="64" fillId="19" borderId="156" xfId="1" applyFont="1" applyFill="1" applyBorder="1" applyAlignment="1" applyProtection="1">
      <alignment horizontal="left" vertical="center" wrapText="1"/>
    </xf>
    <xf numFmtId="0" fontId="70" fillId="20" borderId="156" xfId="1" applyFont="1" applyFill="1" applyBorder="1" applyAlignment="1" applyProtection="1">
      <alignment horizontal="left" vertical="center" wrapText="1"/>
    </xf>
    <xf numFmtId="0" fontId="67" fillId="20" borderId="156" xfId="1" applyFont="1" applyFill="1" applyBorder="1" applyAlignment="1" applyProtection="1">
      <alignment horizontal="left" vertical="center" wrapText="1"/>
    </xf>
    <xf numFmtId="0" fontId="16" fillId="5" borderId="89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3" borderId="5" xfId="0" applyFont="1" applyFill="1" applyBorder="1" applyAlignment="1">
      <alignment horizontal="center" vertical="center"/>
    </xf>
    <xf numFmtId="0" fontId="16" fillId="3" borderId="89" xfId="0" applyFont="1" applyFill="1" applyBorder="1" applyAlignment="1">
      <alignment horizontal="center" vertical="center"/>
    </xf>
    <xf numFmtId="0" fontId="10" fillId="3" borderId="81" xfId="0" applyFont="1" applyFill="1" applyBorder="1" applyAlignment="1">
      <alignment horizontal="center" vertical="center"/>
    </xf>
    <xf numFmtId="0" fontId="10" fillId="2" borderId="89" xfId="0" applyFont="1" applyFill="1" applyBorder="1" applyAlignment="1">
      <alignment horizontal="left" vertical="center" wrapText="1"/>
    </xf>
    <xf numFmtId="0" fontId="10" fillId="3" borderId="89" xfId="0" applyFont="1" applyFill="1" applyBorder="1" applyAlignment="1">
      <alignment horizontal="center" vertical="center" wrapText="1"/>
    </xf>
    <xf numFmtId="0" fontId="10" fillId="3" borderId="105" xfId="0" applyFont="1" applyFill="1" applyBorder="1" applyAlignment="1">
      <alignment horizontal="left" vertical="center" wrapText="1"/>
    </xf>
    <xf numFmtId="0" fontId="10" fillId="3" borderId="105" xfId="0" applyFont="1" applyFill="1" applyBorder="1" applyAlignment="1">
      <alignment horizontal="center" vertical="center"/>
    </xf>
    <xf numFmtId="0" fontId="10" fillId="3" borderId="81" xfId="0" applyFont="1" applyFill="1" applyBorder="1" applyAlignment="1">
      <alignment horizontal="left" vertical="center" wrapText="1"/>
    </xf>
    <xf numFmtId="0" fontId="10" fillId="3" borderId="81" xfId="0" applyFont="1" applyFill="1" applyBorder="1" applyAlignment="1">
      <alignment horizontal="center" vertical="center" wrapText="1"/>
    </xf>
    <xf numFmtId="0" fontId="10" fillId="2" borderId="105" xfId="0" applyFont="1" applyFill="1" applyBorder="1" applyAlignment="1">
      <alignment horizontal="left" vertical="center" wrapText="1"/>
    </xf>
    <xf numFmtId="0" fontId="10" fillId="13" borderId="81" xfId="0" applyFont="1" applyFill="1" applyBorder="1" applyAlignment="1">
      <alignment horizontal="left" vertical="center" wrapText="1"/>
    </xf>
    <xf numFmtId="0" fontId="10" fillId="14" borderId="105" xfId="0" applyFont="1" applyFill="1" applyBorder="1" applyAlignment="1">
      <alignment horizontal="left" vertical="center" wrapText="1"/>
    </xf>
    <xf numFmtId="0" fontId="10" fillId="0" borderId="7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81" xfId="0" applyFont="1" applyFill="1" applyBorder="1" applyAlignment="1">
      <alignment horizontal="left" vertical="center" wrapText="1"/>
    </xf>
    <xf numFmtId="0" fontId="10" fillId="2" borderId="102" xfId="0" applyFont="1" applyFill="1" applyBorder="1" applyAlignment="1">
      <alignment horizontal="left" vertical="center" wrapText="1"/>
    </xf>
    <xf numFmtId="0" fontId="9" fillId="0" borderId="111" xfId="0" applyFont="1" applyBorder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0" fontId="14" fillId="0" borderId="12" xfId="0" applyFont="1" applyBorder="1" applyAlignment="1">
      <alignment horizontal="center" vertical="center"/>
    </xf>
    <xf numFmtId="0" fontId="10" fillId="0" borderId="0" xfId="0" applyFont="1" applyAlignment="1">
      <alignment horizontal="left" vertical="top"/>
    </xf>
    <xf numFmtId="49" fontId="9" fillId="0" borderId="0" xfId="0" applyNumberFormat="1" applyFont="1" applyAlignment="1">
      <alignment horizontal="left"/>
    </xf>
    <xf numFmtId="0" fontId="8" fillId="0" borderId="12" xfId="0" applyFont="1" applyBorder="1" applyAlignment="1">
      <alignment horizontal="center" vertical="center"/>
    </xf>
    <xf numFmtId="0" fontId="10" fillId="0" borderId="0" xfId="0" applyFont="1"/>
    <xf numFmtId="49" fontId="13" fillId="0" borderId="0" xfId="0" applyNumberFormat="1" applyFont="1" applyAlignment="1">
      <alignment horizontal="center" vertical="top"/>
    </xf>
    <xf numFmtId="0" fontId="1" fillId="0" borderId="63" xfId="0" applyFont="1" applyBorder="1"/>
    <xf numFmtId="0" fontId="10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13" fillId="0" borderId="98" xfId="0" applyFont="1" applyBorder="1" applyAlignment="1">
      <alignment horizontal="center"/>
    </xf>
    <xf numFmtId="0" fontId="12" fillId="0" borderId="58" xfId="0" applyFont="1" applyBorder="1" applyAlignment="1">
      <alignment horizontal="center" vertical="center" wrapText="1"/>
    </xf>
    <xf numFmtId="49" fontId="13" fillId="0" borderId="24" xfId="0" applyNumberFormat="1" applyFont="1" applyBorder="1" applyAlignment="1">
      <alignment horizontal="center" vertical="center"/>
    </xf>
    <xf numFmtId="49" fontId="20" fillId="0" borderId="24" xfId="0" applyNumberFormat="1" applyFont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20" fillId="0" borderId="24" xfId="0" applyFont="1" applyBorder="1" applyAlignment="1">
      <alignment horizontal="left" vertical="center"/>
    </xf>
    <xf numFmtId="49" fontId="17" fillId="0" borderId="24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 textRotation="90"/>
    </xf>
    <xf numFmtId="0" fontId="12" fillId="0" borderId="21" xfId="0" applyFont="1" applyBorder="1" applyAlignment="1">
      <alignment horizontal="center" vertical="center" wrapText="1"/>
    </xf>
    <xf numFmtId="49" fontId="12" fillId="0" borderId="24" xfId="0" applyNumberFormat="1" applyFont="1" applyBorder="1" applyAlignment="1">
      <alignment horizontal="center" vertical="center"/>
    </xf>
    <xf numFmtId="49" fontId="12" fillId="0" borderId="21" xfId="0" applyNumberFormat="1" applyFont="1" applyBorder="1" applyAlignment="1">
      <alignment horizontal="center" vertical="center"/>
    </xf>
    <xf numFmtId="0" fontId="20" fillId="0" borderId="131" xfId="0" applyFont="1" applyBorder="1" applyAlignment="1">
      <alignment horizontal="left"/>
    </xf>
    <xf numFmtId="0" fontId="21" fillId="0" borderId="55" xfId="0" applyFont="1" applyBorder="1" applyAlignment="1">
      <alignment horizontal="center" vertical="center" textRotation="90" wrapText="1"/>
    </xf>
    <xf numFmtId="0" fontId="22" fillId="0" borderId="55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left" vertical="center"/>
    </xf>
    <xf numFmtId="0" fontId="13" fillId="0" borderId="22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 textRotation="90"/>
    </xf>
    <xf numFmtId="0" fontId="13" fillId="0" borderId="25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left" vertical="center" wrapText="1"/>
    </xf>
    <xf numFmtId="0" fontId="10" fillId="15" borderId="81" xfId="0" applyFont="1" applyFill="1" applyBorder="1" applyAlignment="1">
      <alignment horizontal="left" vertical="center" wrapText="1"/>
    </xf>
    <xf numFmtId="0" fontId="10" fillId="0" borderId="93" xfId="0" applyFont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 wrapText="1"/>
    </xf>
    <xf numFmtId="0" fontId="10" fillId="3" borderId="89" xfId="0" applyFont="1" applyFill="1" applyBorder="1" applyAlignment="1">
      <alignment horizontal="center" vertical="center"/>
    </xf>
    <xf numFmtId="0" fontId="10" fillId="3" borderId="89" xfId="0" applyFont="1" applyFill="1" applyBorder="1" applyAlignment="1">
      <alignment horizontal="left" vertical="center" wrapText="1"/>
    </xf>
    <xf numFmtId="0" fontId="10" fillId="0" borderId="73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3" fillId="0" borderId="127" xfId="0" applyFont="1" applyBorder="1"/>
    <xf numFmtId="0" fontId="10" fillId="0" borderId="129" xfId="0" applyFont="1" applyBorder="1" applyAlignment="1">
      <alignment horizontal="center" vertical="center"/>
    </xf>
    <xf numFmtId="0" fontId="10" fillId="0" borderId="113" xfId="0" applyFont="1" applyBorder="1" applyAlignment="1">
      <alignment horizontal="left" vertical="center" wrapText="1"/>
    </xf>
    <xf numFmtId="0" fontId="2" fillId="2" borderId="78" xfId="0" applyFont="1" applyFill="1" applyBorder="1" applyAlignment="1">
      <alignment horizontal="center" vertical="center" wrapText="1"/>
    </xf>
    <xf numFmtId="0" fontId="3" fillId="0" borderId="144" xfId="0" applyFont="1" applyBorder="1"/>
    <xf numFmtId="0" fontId="10" fillId="0" borderId="113" xfId="0" applyFont="1" applyBorder="1" applyAlignment="1">
      <alignment horizontal="center" vertical="center" wrapText="1"/>
    </xf>
    <xf numFmtId="0" fontId="10" fillId="0" borderId="129" xfId="0" applyFont="1" applyBorder="1" applyAlignment="1">
      <alignment horizontal="center" vertical="center" wrapText="1"/>
    </xf>
    <xf numFmtId="0" fontId="10" fillId="0" borderId="122" xfId="0" applyFont="1" applyBorder="1" applyAlignment="1">
      <alignment horizontal="center" vertical="center" wrapText="1"/>
    </xf>
    <xf numFmtId="0" fontId="13" fillId="0" borderId="24" xfId="0" applyFont="1" applyBorder="1"/>
    <xf numFmtId="0" fontId="7" fillId="0" borderId="0" xfId="0" applyFont="1" applyAlignment="1">
      <alignment horizontal="center" vertical="top"/>
    </xf>
    <xf numFmtId="0" fontId="17" fillId="0" borderId="0" xfId="0" applyFont="1" applyAlignment="1">
      <alignment horizontal="center" vertical="top"/>
    </xf>
    <xf numFmtId="0" fontId="3" fillId="0" borderId="132" xfId="0" applyFont="1" applyBorder="1"/>
    <xf numFmtId="0" fontId="9" fillId="0" borderId="60" xfId="0" applyFont="1" applyBorder="1" applyAlignment="1">
      <alignment horizontal="right" vertical="center" wrapText="1"/>
    </xf>
    <xf numFmtId="49" fontId="17" fillId="0" borderId="24" xfId="0" applyNumberFormat="1" applyFont="1" applyBorder="1" applyAlignment="1">
      <alignment horizontal="left" vertical="center" wrapText="1"/>
    </xf>
    <xf numFmtId="0" fontId="10" fillId="0" borderId="21" xfId="0" applyFont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10" fillId="0" borderId="73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2" fillId="2" borderId="24" xfId="0" applyFont="1" applyFill="1" applyBorder="1" applyAlignment="1">
      <alignment horizontal="center" wrapText="1"/>
    </xf>
    <xf numFmtId="0" fontId="10" fillId="0" borderId="123" xfId="0" applyFont="1" applyBorder="1" applyAlignment="1">
      <alignment horizontal="center" vertical="center"/>
    </xf>
    <xf numFmtId="0" fontId="10" fillId="0" borderId="7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72" fillId="0" borderId="21" xfId="0" applyFont="1" applyBorder="1" applyAlignment="1">
      <alignment horizontal="center" vertical="center"/>
    </xf>
    <xf numFmtId="0" fontId="72" fillId="0" borderId="23" xfId="0" applyFont="1" applyBorder="1" applyAlignment="1">
      <alignment horizontal="center" vertical="center"/>
    </xf>
    <xf numFmtId="0" fontId="72" fillId="22" borderId="68" xfId="0" applyFont="1" applyFill="1" applyBorder="1" applyAlignment="1">
      <alignment horizontal="center"/>
    </xf>
    <xf numFmtId="0" fontId="2" fillId="22" borderId="68" xfId="0" applyFont="1" applyFill="1" applyBorder="1" applyAlignment="1">
      <alignment horizontal="center"/>
    </xf>
    <xf numFmtId="0" fontId="2" fillId="22" borderId="67" xfId="0" applyFont="1" applyFill="1" applyBorder="1" applyAlignment="1">
      <alignment horizontal="center"/>
    </xf>
    <xf numFmtId="0" fontId="2" fillId="22" borderId="117" xfId="0" applyFont="1" applyFill="1" applyBorder="1" applyAlignment="1">
      <alignment horizontal="center" vertical="center"/>
    </xf>
    <xf numFmtId="0" fontId="2" fillId="22" borderId="67" xfId="0" applyFont="1" applyFill="1" applyBorder="1" applyAlignment="1">
      <alignment horizontal="center" vertical="center"/>
    </xf>
    <xf numFmtId="0" fontId="72" fillId="18" borderId="113" xfId="0" applyFont="1" applyFill="1" applyBorder="1" applyAlignment="1">
      <alignment horizontal="center" vertical="center"/>
    </xf>
    <xf numFmtId="0" fontId="72" fillId="18" borderId="114" xfId="0" applyFont="1" applyFill="1" applyBorder="1" applyAlignment="1">
      <alignment horizontal="center" vertical="center"/>
    </xf>
    <xf numFmtId="0" fontId="4" fillId="20" borderId="81" xfId="0" applyFont="1" applyFill="1" applyBorder="1" applyAlignment="1">
      <alignment horizontal="center" vertical="center"/>
    </xf>
    <xf numFmtId="0" fontId="4" fillId="20" borderId="96" xfId="0" applyFont="1" applyFill="1" applyBorder="1" applyAlignment="1">
      <alignment horizontal="center" vertical="center"/>
    </xf>
    <xf numFmtId="0" fontId="72" fillId="20" borderId="81" xfId="0" applyFont="1" applyFill="1" applyBorder="1" applyAlignment="1">
      <alignment horizontal="left" vertical="center" wrapText="1"/>
    </xf>
    <xf numFmtId="0" fontId="72" fillId="20" borderId="102" xfId="0" applyFont="1" applyFill="1" applyBorder="1" applyAlignment="1">
      <alignment horizontal="left" vertical="center" wrapText="1"/>
    </xf>
    <xf numFmtId="0" fontId="72" fillId="20" borderId="96" xfId="0" applyFont="1" applyFill="1" applyBorder="1" applyAlignment="1">
      <alignment horizontal="left" vertical="center" wrapText="1"/>
    </xf>
    <xf numFmtId="0" fontId="72" fillId="21" borderId="113" xfId="0" applyFont="1" applyFill="1" applyBorder="1" applyAlignment="1">
      <alignment horizontal="center" vertical="center"/>
    </xf>
    <xf numFmtId="0" fontId="72" fillId="21" borderId="114" xfId="0" applyFont="1" applyFill="1" applyBorder="1" applyAlignment="1">
      <alignment horizontal="center" vertical="center"/>
    </xf>
    <xf numFmtId="0" fontId="72" fillId="18" borderId="117" xfId="0" applyFont="1" applyFill="1" applyBorder="1" applyAlignment="1">
      <alignment horizontal="center" vertical="center" wrapText="1"/>
    </xf>
    <xf numFmtId="0" fontId="72" fillId="18" borderId="68" xfId="0" applyFont="1" applyFill="1" applyBorder="1" applyAlignment="1">
      <alignment horizontal="center" vertical="center" wrapText="1"/>
    </xf>
    <xf numFmtId="0" fontId="72" fillId="18" borderId="67" xfId="0" applyFont="1" applyFill="1" applyBorder="1" applyAlignment="1">
      <alignment horizontal="center" vertical="center" wrapText="1"/>
    </xf>
    <xf numFmtId="0" fontId="10" fillId="20" borderId="113" xfId="0" applyFont="1" applyFill="1" applyBorder="1" applyAlignment="1">
      <alignment horizontal="left" vertical="center" wrapText="1"/>
    </xf>
    <xf numFmtId="0" fontId="10" fillId="20" borderId="122" xfId="0" applyFont="1" applyFill="1" applyBorder="1" applyAlignment="1">
      <alignment horizontal="left" vertical="center" wrapText="1"/>
    </xf>
    <xf numFmtId="0" fontId="10" fillId="20" borderId="114" xfId="0" applyFont="1" applyFill="1" applyBorder="1" applyAlignment="1">
      <alignment horizontal="left" vertical="center" wrapText="1"/>
    </xf>
    <xf numFmtId="0" fontId="72" fillId="20" borderId="113" xfId="0" applyFont="1" applyFill="1" applyBorder="1" applyAlignment="1">
      <alignment horizontal="center" vertical="center"/>
    </xf>
    <xf numFmtId="0" fontId="72" fillId="20" borderId="114" xfId="0" applyFont="1" applyFill="1" applyBorder="1" applyAlignment="1">
      <alignment horizontal="center" vertical="center"/>
    </xf>
    <xf numFmtId="0" fontId="72" fillId="21" borderId="117" xfId="0" applyFont="1" applyFill="1" applyBorder="1" applyAlignment="1">
      <alignment horizontal="center" vertical="center" wrapText="1"/>
    </xf>
    <xf numFmtId="0" fontId="72" fillId="21" borderId="68" xfId="0" applyFont="1" applyFill="1" applyBorder="1" applyAlignment="1">
      <alignment horizontal="center" vertical="center" wrapText="1"/>
    </xf>
    <xf numFmtId="0" fontId="72" fillId="21" borderId="67" xfId="0" applyFont="1" applyFill="1" applyBorder="1" applyAlignment="1">
      <alignment horizontal="center" vertical="center" wrapText="1"/>
    </xf>
    <xf numFmtId="0" fontId="72" fillId="20" borderId="113" xfId="0" applyFont="1" applyFill="1" applyBorder="1" applyAlignment="1">
      <alignment horizontal="left" vertical="center" wrapText="1"/>
    </xf>
    <xf numFmtId="0" fontId="72" fillId="20" borderId="122" xfId="0" applyFont="1" applyFill="1" applyBorder="1" applyAlignment="1">
      <alignment horizontal="left" vertical="center" wrapText="1"/>
    </xf>
    <xf numFmtId="0" fontId="72" fillId="20" borderId="114" xfId="0" applyFont="1" applyFill="1" applyBorder="1" applyAlignment="1">
      <alignment horizontal="left" vertical="center" wrapText="1"/>
    </xf>
    <xf numFmtId="0" fontId="4" fillId="20" borderId="113" xfId="0" applyFont="1" applyFill="1" applyBorder="1" applyAlignment="1">
      <alignment horizontal="center" vertical="center"/>
    </xf>
    <xf numFmtId="0" fontId="4" fillId="20" borderId="114" xfId="0" applyFont="1" applyFill="1" applyBorder="1" applyAlignment="1">
      <alignment horizontal="center" vertical="center"/>
    </xf>
    <xf numFmtId="0" fontId="4" fillId="20" borderId="21" xfId="0" applyFont="1" applyFill="1" applyBorder="1" applyAlignment="1">
      <alignment horizontal="center" vertical="center"/>
    </xf>
    <xf numFmtId="0" fontId="4" fillId="20" borderId="23" xfId="0" applyFont="1" applyFill="1" applyBorder="1" applyAlignment="1">
      <alignment horizontal="center" vertical="center"/>
    </xf>
    <xf numFmtId="0" fontId="72" fillId="20" borderId="21" xfId="0" applyFont="1" applyFill="1" applyBorder="1" applyAlignment="1">
      <alignment horizontal="left" vertical="center" wrapText="1"/>
    </xf>
    <xf numFmtId="0" fontId="72" fillId="20" borderId="66" xfId="0" applyFont="1" applyFill="1" applyBorder="1" applyAlignment="1">
      <alignment horizontal="left" vertical="center" wrapText="1"/>
    </xf>
    <xf numFmtId="0" fontId="72" fillId="20" borderId="23" xfId="0" applyFont="1" applyFill="1" applyBorder="1" applyAlignment="1">
      <alignment horizontal="left" vertical="center" wrapText="1"/>
    </xf>
    <xf numFmtId="0" fontId="64" fillId="20" borderId="117" xfId="0" applyFont="1" applyFill="1" applyBorder="1" applyAlignment="1">
      <alignment horizontal="center" vertical="center" wrapText="1"/>
    </xf>
    <xf numFmtId="0" fontId="64" fillId="20" borderId="68" xfId="0" applyFont="1" applyFill="1" applyBorder="1" applyAlignment="1">
      <alignment horizontal="center" vertical="center" wrapText="1"/>
    </xf>
    <xf numFmtId="0" fontId="64" fillId="20" borderId="67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6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3</xdr:row>
      <xdr:rowOff>228600</xdr:rowOff>
    </xdr:from>
    <xdr:ext cx="1162050" cy="1095375"/>
    <xdr:pic>
      <xdr:nvPicPr>
        <xdr:cNvPr id="2" name="image1.jpg" descr="&amp;Rcy;&amp;iecy;&amp;zcy;&amp;ucy;&amp;lcy;&amp;softcy;&amp;tcy;&amp;acy;&amp;tcy; &amp;pcy;&amp;ocy;&amp;shcy;&amp;ucy;&amp;kcy;&amp;ucy; &amp;zcy;&amp;ocy;&amp;bcy;&amp;rcy;&amp;acy;&amp;zhcy;&amp;iecy;&amp;ncy;&amp;softcy; &amp;zcy;&amp;acy; &amp;zcy;&amp;acy;&amp;pcy;&amp;icy;&amp;tcy;&amp;ocy;&amp;mcy; &quot;&amp;gcy;&amp;iecy;&amp;rcy;&amp;bcy; &amp;Kcy;&amp;Pcy;&amp;Iukcy;&quot;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57150</xdr:colOff>
      <xdr:row>0</xdr:row>
      <xdr:rowOff>161925</xdr:rowOff>
    </xdr:from>
    <xdr:ext cx="1485900" cy="1362075"/>
    <xdr:pic>
      <xdr:nvPicPr>
        <xdr:cNvPr id="2" name="image1.jpg" descr="&amp;Rcy;&amp;iecy;&amp;zcy;&amp;ucy;&amp;lcy;&amp;softcy;&amp;tcy;&amp;acy;&amp;tcy; &amp;pcy;&amp;ocy;&amp;shcy;&amp;ucy;&amp;kcy;&amp;ucy; &amp;zcy;&amp;ocy;&amp;bcy;&amp;rcy;&amp;acy;&amp;zhcy;&amp;iecy;&amp;ncy;&amp;softcy; &amp;zcy;&amp;acy; &amp;zcy;&amp;acy;&amp;pcy;&amp;icy;&amp;tcy;&amp;ocy;&amp;mcy; &quot;&amp;gcy;&amp;iecy;&amp;rcy;&amp;bcy; &amp;Kcy;&amp;Pcy;&amp;Iukcy;&quot;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</xdr:colOff>
      <xdr:row>3</xdr:row>
      <xdr:rowOff>228600</xdr:rowOff>
    </xdr:from>
    <xdr:ext cx="1162050" cy="1095375"/>
    <xdr:pic>
      <xdr:nvPicPr>
        <xdr:cNvPr id="2" name="image1.jpg" descr="&amp;Rcy;&amp;iecy;&amp;zcy;&amp;ucy;&amp;lcy;&amp;softcy;&amp;tcy;&amp;acy;&amp;tcy; &amp;pcy;&amp;ocy;&amp;shcy;&amp;ucy;&amp;kcy;&amp;ucy; &amp;zcy;&amp;ocy;&amp;bcy;&amp;rcy;&amp;acy;&amp;zhcy;&amp;iecy;&amp;ncy;&amp;softcy; &amp;zcy;&amp;acy; &amp;zcy;&amp;acy;&amp;pcy;&amp;icy;&amp;tcy;&amp;ocy;&amp;mcy; &quot;&amp;gcy;&amp;iecy;&amp;rcy;&amp;bcy; &amp;Kcy;&amp;Pcy;&amp;Iukcy;&quot;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</xdr:colOff>
      <xdr:row>3</xdr:row>
      <xdr:rowOff>228600</xdr:rowOff>
    </xdr:from>
    <xdr:ext cx="1162050" cy="1095375"/>
    <xdr:pic>
      <xdr:nvPicPr>
        <xdr:cNvPr id="2" name="image1.jpg" descr="&amp;Rcy;&amp;iecy;&amp;zcy;&amp;ucy;&amp;lcy;&amp;softcy;&amp;tcy;&amp;acy;&amp;tcy; &amp;pcy;&amp;ocy;&amp;shcy;&amp;ucy;&amp;kcy;&amp;ucy; &amp;zcy;&amp;ocy;&amp;bcy;&amp;rcy;&amp;acy;&amp;zhcy;&amp;iecy;&amp;ncy;&amp;softcy; &amp;zcy;&amp;acy; &amp;zcy;&amp;acy;&amp;pcy;&amp;icy;&amp;tcy;&amp;ocy;&amp;mcy; &quot;&amp;gcy;&amp;iecy;&amp;rcy;&amp;bcy; &amp;Kcy;&amp;Pcy;&amp;Iukcy;&quot;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28575</xdr:colOff>
      <xdr:row>3</xdr:row>
      <xdr:rowOff>228600</xdr:rowOff>
    </xdr:from>
    <xdr:ext cx="1162050" cy="1095375"/>
    <xdr:pic>
      <xdr:nvPicPr>
        <xdr:cNvPr id="2" name="image1.jpg" descr="&amp;Rcy;&amp;iecy;&amp;zcy;&amp;ucy;&amp;lcy;&amp;softcy;&amp;tcy;&amp;acy;&amp;tcy; &amp;pcy;&amp;ocy;&amp;shcy;&amp;ucy;&amp;kcy;&amp;ucy; &amp;zcy;&amp;ocy;&amp;bcy;&amp;rcy;&amp;acy;&amp;zhcy;&amp;iecy;&amp;ncy;&amp;softcy; &amp;zcy;&amp;acy; &amp;zcy;&amp;acy;&amp;pcy;&amp;icy;&amp;tcy;&amp;ocy;&amp;mcy; &quot;&amp;gcy;&amp;iecy;&amp;rcy;&amp;bcy; &amp;Kcy;&amp;Pcy;&amp;Iukcy;&quot;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Y1003"/>
  <sheetViews>
    <sheetView topLeftCell="A64" zoomScale="55" zoomScaleNormal="55" workbookViewId="0"/>
  </sheetViews>
  <sheetFormatPr defaultColWidth="14.42578125" defaultRowHeight="15" customHeight="1"/>
  <cols>
    <col min="1" max="3" width="4.42578125" customWidth="1"/>
    <col min="4" max="4" width="3.5703125" customWidth="1"/>
    <col min="5" max="5" width="10.140625" customWidth="1"/>
    <col min="6" max="20" width="4.42578125" customWidth="1"/>
    <col min="21" max="21" width="6.28515625" customWidth="1"/>
    <col min="22" max="22" width="3.85546875" customWidth="1"/>
    <col min="23" max="23" width="4.42578125" customWidth="1"/>
    <col min="24" max="24" width="5.42578125" customWidth="1"/>
    <col min="25" max="25" width="4.5703125" customWidth="1"/>
    <col min="26" max="27" width="5.28515625" customWidth="1"/>
    <col min="28" max="28" width="5.85546875" customWidth="1"/>
    <col min="29" max="29" width="5.42578125" customWidth="1"/>
    <col min="30" max="30" width="4.42578125" customWidth="1"/>
    <col min="31" max="31" width="8.42578125" customWidth="1"/>
    <col min="32" max="32" width="4.42578125" customWidth="1"/>
    <col min="33" max="33" width="7.28515625" customWidth="1"/>
    <col min="34" max="34" width="4.42578125" customWidth="1"/>
    <col min="35" max="35" width="6.7109375" customWidth="1"/>
    <col min="36" max="54" width="4.42578125" customWidth="1"/>
    <col min="55" max="55" width="3.28515625" customWidth="1"/>
    <col min="56" max="56" width="3.42578125" customWidth="1"/>
    <col min="57" max="57" width="5.42578125" customWidth="1"/>
    <col min="58" max="58" width="4.42578125" customWidth="1"/>
    <col min="59" max="59" width="5" customWidth="1"/>
    <col min="60" max="60" width="6.140625" customWidth="1"/>
    <col min="61" max="77" width="10.140625" customWidth="1"/>
  </cols>
  <sheetData>
    <row r="1" spans="1:77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4"/>
      <c r="AD1" s="4"/>
      <c r="AE1" s="4"/>
      <c r="AF1" s="4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</row>
    <row r="2" spans="1:77" ht="29.25" customHeight="1">
      <c r="A2" s="6"/>
      <c r="B2" s="574" t="s">
        <v>0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75"/>
      <c r="BE2" s="575"/>
      <c r="BF2" s="575"/>
      <c r="BG2" s="575"/>
      <c r="BH2" s="576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</row>
    <row r="3" spans="1:77" ht="31.5" customHeight="1">
      <c r="A3" s="7"/>
      <c r="B3" s="577" t="s">
        <v>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75"/>
      <c r="BE3" s="575"/>
      <c r="BF3" s="575"/>
      <c r="BG3" s="575"/>
      <c r="BH3" s="576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</row>
    <row r="4" spans="1:77" ht="52.5" customHeight="1">
      <c r="A4" s="9"/>
      <c r="B4" s="578" t="s">
        <v>2</v>
      </c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575"/>
      <c r="AS4" s="575"/>
      <c r="AT4" s="575"/>
      <c r="AU4" s="575"/>
      <c r="AV4" s="575"/>
      <c r="AW4" s="575"/>
      <c r="AX4" s="575"/>
      <c r="AY4" s="575"/>
      <c r="AZ4" s="575"/>
      <c r="BA4" s="575"/>
      <c r="BB4" s="575"/>
      <c r="BC4" s="575"/>
      <c r="BD4" s="575"/>
      <c r="BE4" s="575"/>
      <c r="BF4" s="575"/>
      <c r="BG4" s="575"/>
      <c r="BH4" s="576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</row>
    <row r="5" spans="1:77" ht="42" customHeight="1">
      <c r="A5" s="9"/>
      <c r="B5" s="578" t="s">
        <v>3</v>
      </c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75"/>
      <c r="BE5" s="575"/>
      <c r="BF5" s="575"/>
      <c r="BG5" s="575"/>
      <c r="BH5" s="576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</row>
    <row r="6" spans="1:77" ht="36.75" customHeight="1">
      <c r="A6" s="10"/>
      <c r="B6" s="579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6"/>
      <c r="BI6" s="11"/>
      <c r="BJ6" s="11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</row>
    <row r="7" spans="1:77" ht="22.5" customHeight="1">
      <c r="A7" s="1"/>
      <c r="B7" s="1"/>
      <c r="C7" s="580" t="s">
        <v>4</v>
      </c>
      <c r="D7" s="575"/>
      <c r="E7" s="575"/>
      <c r="F7" s="575"/>
      <c r="G7" s="575"/>
      <c r="H7" s="575"/>
      <c r="I7" s="575"/>
      <c r="J7" s="576"/>
      <c r="K7" s="13"/>
      <c r="L7" s="13"/>
      <c r="M7" s="13"/>
      <c r="N7" s="14"/>
      <c r="O7" s="1"/>
      <c r="P7" s="1"/>
      <c r="Q7" s="14"/>
      <c r="R7" s="581" t="s">
        <v>5</v>
      </c>
      <c r="S7" s="575"/>
      <c r="T7" s="575"/>
      <c r="U7" s="576"/>
      <c r="V7" s="585" t="s">
        <v>6</v>
      </c>
      <c r="W7" s="586"/>
      <c r="X7" s="586"/>
      <c r="Y7" s="586"/>
      <c r="Z7" s="586"/>
      <c r="AA7" s="586"/>
      <c r="AB7" s="586"/>
      <c r="AC7" s="587"/>
      <c r="AD7" s="15" t="s">
        <v>7</v>
      </c>
      <c r="AE7" s="15"/>
      <c r="AF7" s="15"/>
      <c r="AG7" s="15"/>
      <c r="AH7" s="15"/>
      <c r="AI7" s="588" t="s">
        <v>8</v>
      </c>
      <c r="AJ7" s="586"/>
      <c r="AK7" s="586"/>
      <c r="AL7" s="586"/>
      <c r="AM7" s="586"/>
      <c r="AN7" s="586"/>
      <c r="AO7" s="586"/>
      <c r="AP7" s="586"/>
      <c r="AQ7" s="586"/>
      <c r="AR7" s="586"/>
      <c r="AS7" s="586"/>
      <c r="AT7" s="586"/>
      <c r="AU7" s="586"/>
      <c r="AV7" s="587"/>
      <c r="AW7" s="599" t="s">
        <v>9</v>
      </c>
      <c r="AX7" s="575"/>
      <c r="AY7" s="575"/>
      <c r="AZ7" s="575"/>
      <c r="BA7" s="575"/>
      <c r="BB7" s="575"/>
      <c r="BC7" s="575"/>
      <c r="BD7" s="576"/>
      <c r="BE7" s="600" t="s">
        <v>10</v>
      </c>
      <c r="BF7" s="586"/>
      <c r="BG7" s="586"/>
      <c r="BH7" s="587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</row>
    <row r="8" spans="1:77" ht="26.25" customHeight="1">
      <c r="A8" s="1"/>
      <c r="B8" s="1"/>
      <c r="C8" s="16" t="s">
        <v>11</v>
      </c>
      <c r="D8" s="14"/>
      <c r="E8" s="14"/>
      <c r="F8" s="14"/>
      <c r="G8" s="14"/>
      <c r="H8" s="14"/>
      <c r="I8" s="17"/>
      <c r="J8" s="13"/>
      <c r="K8" s="13"/>
      <c r="L8" s="13"/>
      <c r="M8" s="13"/>
      <c r="N8" s="1"/>
      <c r="O8" s="1"/>
      <c r="P8" s="1"/>
      <c r="Q8" s="14"/>
      <c r="R8" s="18"/>
      <c r="S8" s="18"/>
      <c r="T8" s="589" t="s">
        <v>12</v>
      </c>
      <c r="U8" s="575"/>
      <c r="V8" s="575"/>
      <c r="W8" s="575"/>
      <c r="X8" s="575"/>
      <c r="Y8" s="575"/>
      <c r="Z8" s="575"/>
      <c r="AA8" s="575"/>
      <c r="AB8" s="575"/>
      <c r="AC8" s="576"/>
      <c r="AD8" s="18"/>
      <c r="AE8" s="19"/>
      <c r="AF8" s="15"/>
      <c r="AG8" s="15"/>
      <c r="AH8" s="15"/>
      <c r="AI8" s="590" t="s">
        <v>13</v>
      </c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6"/>
      <c r="AW8" s="1"/>
      <c r="AX8" s="20"/>
      <c r="AY8" s="20"/>
      <c r="AZ8" s="20"/>
      <c r="BA8" s="20"/>
      <c r="BB8" s="20"/>
      <c r="BC8" s="20"/>
      <c r="BD8" s="20"/>
      <c r="BE8" s="601" t="s">
        <v>14</v>
      </c>
      <c r="BF8" s="594"/>
      <c r="BG8" s="594"/>
      <c r="BH8" s="59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</row>
    <row r="9" spans="1:77" ht="33.75" customHeight="1">
      <c r="A9" s="1"/>
      <c r="B9" s="1"/>
      <c r="C9" s="16" t="s">
        <v>15</v>
      </c>
      <c r="D9" s="14"/>
      <c r="E9" s="14"/>
      <c r="F9" s="14"/>
      <c r="G9" s="14"/>
      <c r="H9" s="14"/>
      <c r="I9" s="17"/>
      <c r="J9" s="14"/>
      <c r="K9" s="21"/>
      <c r="L9" s="21"/>
      <c r="M9" s="21"/>
      <c r="N9" s="16"/>
      <c r="O9" s="1"/>
      <c r="P9" s="1"/>
      <c r="Q9" s="22"/>
      <c r="R9" s="18" t="s">
        <v>16</v>
      </c>
      <c r="S9" s="18"/>
      <c r="T9" s="18"/>
      <c r="U9" s="18"/>
      <c r="V9" s="18"/>
      <c r="W9" s="18"/>
      <c r="X9" s="18"/>
      <c r="Y9" s="585" t="s">
        <v>17</v>
      </c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7"/>
      <c r="AW9" s="602" t="s">
        <v>18</v>
      </c>
      <c r="AX9" s="575"/>
      <c r="AY9" s="575"/>
      <c r="AZ9" s="575"/>
      <c r="BA9" s="575"/>
      <c r="BB9" s="575"/>
      <c r="BC9" s="576"/>
      <c r="BD9" s="1"/>
      <c r="BE9" s="596"/>
      <c r="BF9" s="523"/>
      <c r="BG9" s="523"/>
      <c r="BH9" s="597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</row>
    <row r="10" spans="1:77" ht="12.75" customHeight="1">
      <c r="A10" s="1"/>
      <c r="B10" s="1"/>
      <c r="C10" s="591" t="s">
        <v>19</v>
      </c>
      <c r="D10" s="575"/>
      <c r="E10" s="575"/>
      <c r="F10" s="575"/>
      <c r="G10" s="575"/>
      <c r="H10" s="575"/>
      <c r="I10" s="575"/>
      <c r="J10" s="575"/>
      <c r="K10" s="575"/>
      <c r="L10" s="575"/>
      <c r="M10" s="576"/>
      <c r="N10" s="1"/>
      <c r="O10" s="1"/>
      <c r="P10" s="1"/>
      <c r="Q10" s="23"/>
      <c r="R10" s="18"/>
      <c r="S10" s="18"/>
      <c r="T10" s="18"/>
      <c r="U10" s="18"/>
      <c r="V10" s="18"/>
      <c r="W10" s="18"/>
      <c r="X10" s="18"/>
      <c r="Y10" s="582" t="s">
        <v>20</v>
      </c>
      <c r="Z10" s="511"/>
      <c r="AA10" s="511"/>
      <c r="AB10" s="511"/>
      <c r="AC10" s="511"/>
      <c r="AD10" s="511"/>
      <c r="AE10" s="511"/>
      <c r="AF10" s="511"/>
      <c r="AG10" s="511"/>
      <c r="AH10" s="511"/>
      <c r="AI10" s="511"/>
      <c r="AJ10" s="511"/>
      <c r="AK10" s="511"/>
      <c r="AL10" s="511"/>
      <c r="AM10" s="511"/>
      <c r="AN10" s="511"/>
      <c r="AO10" s="511"/>
      <c r="AP10" s="511"/>
      <c r="AQ10" s="511"/>
      <c r="AR10" s="511"/>
      <c r="AS10" s="511"/>
      <c r="AT10" s="511"/>
      <c r="AU10" s="511"/>
      <c r="AV10" s="583"/>
      <c r="AW10" s="1"/>
      <c r="AX10" s="24"/>
      <c r="AY10" s="24"/>
      <c r="AZ10" s="24"/>
      <c r="BA10" s="24"/>
      <c r="BB10" s="24"/>
      <c r="BC10" s="24"/>
      <c r="BD10" s="1"/>
      <c r="BE10" s="603" t="s">
        <v>21</v>
      </c>
      <c r="BF10" s="594"/>
      <c r="BG10" s="594"/>
      <c r="BH10" s="59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</row>
    <row r="11" spans="1:77" ht="24.75" customHeight="1">
      <c r="A11" s="1"/>
      <c r="B11" s="1"/>
      <c r="C11" s="592" t="s">
        <v>22</v>
      </c>
      <c r="D11" s="575"/>
      <c r="E11" s="575"/>
      <c r="F11" s="575"/>
      <c r="G11" s="575"/>
      <c r="H11" s="575"/>
      <c r="I11" s="576"/>
      <c r="J11" s="25"/>
      <c r="K11" s="25"/>
      <c r="L11" s="14"/>
      <c r="M11" s="14"/>
      <c r="N11" s="26"/>
      <c r="O11" s="1"/>
      <c r="P11" s="1"/>
      <c r="Q11" s="27"/>
      <c r="R11" s="584" t="s">
        <v>23</v>
      </c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  <c r="AO11" s="575"/>
      <c r="AP11" s="575"/>
      <c r="AQ11" s="575"/>
      <c r="AR11" s="575"/>
      <c r="AS11" s="575"/>
      <c r="AT11" s="575"/>
      <c r="AU11" s="575"/>
      <c r="AV11" s="576"/>
      <c r="AW11" s="604" t="s">
        <v>24</v>
      </c>
      <c r="AX11" s="575"/>
      <c r="AY11" s="575"/>
      <c r="AZ11" s="575"/>
      <c r="BA11" s="575"/>
      <c r="BB11" s="575"/>
      <c r="BC11" s="575"/>
      <c r="BD11" s="576"/>
      <c r="BE11" s="596"/>
      <c r="BF11" s="523"/>
      <c r="BG11" s="523"/>
      <c r="BH11" s="597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</row>
    <row r="12" spans="1:77" ht="23.25" customHeight="1">
      <c r="A12" s="1"/>
      <c r="B12" s="1"/>
      <c r="C12" s="606" t="s">
        <v>25</v>
      </c>
      <c r="D12" s="575"/>
      <c r="E12" s="575"/>
      <c r="F12" s="575"/>
      <c r="G12" s="575"/>
      <c r="H12" s="575"/>
      <c r="I12" s="575"/>
      <c r="J12" s="575"/>
      <c r="K12" s="576"/>
      <c r="L12" s="17"/>
      <c r="M12" s="17"/>
      <c r="N12" s="25"/>
      <c r="O12" s="1"/>
      <c r="P12" s="1"/>
      <c r="Q12" s="27"/>
      <c r="R12" s="607" t="s">
        <v>26</v>
      </c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586"/>
      <c r="AJ12" s="586"/>
      <c r="AK12" s="586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7"/>
      <c r="AW12" s="28"/>
      <c r="AX12" s="28"/>
      <c r="AY12" s="28"/>
      <c r="AZ12" s="28"/>
      <c r="BA12" s="28"/>
      <c r="BB12" s="28"/>
      <c r="BC12" s="28"/>
      <c r="BD12" s="28"/>
      <c r="BE12" s="29"/>
      <c r="BF12" s="29"/>
      <c r="BG12" s="29"/>
      <c r="BH12" s="29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</row>
    <row r="13" spans="1:77" ht="15" customHeight="1">
      <c r="A13" s="1"/>
      <c r="B13" s="1"/>
      <c r="C13" s="17"/>
      <c r="D13" s="17"/>
      <c r="E13" s="17"/>
      <c r="F13" s="17"/>
      <c r="G13" s="17"/>
      <c r="H13" s="17"/>
      <c r="I13" s="17"/>
      <c r="J13" s="17"/>
      <c r="K13" s="17"/>
      <c r="L13" s="25"/>
      <c r="M13" s="25"/>
      <c r="N13" s="25"/>
      <c r="O13" s="1"/>
      <c r="P13" s="1"/>
      <c r="Q13" s="27"/>
      <c r="R13" s="608" t="s">
        <v>27</v>
      </c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  <c r="AO13" s="575"/>
      <c r="AP13" s="575"/>
      <c r="AQ13" s="575"/>
      <c r="AR13" s="575"/>
      <c r="AS13" s="575"/>
      <c r="AT13" s="575"/>
      <c r="AU13" s="575"/>
      <c r="AV13" s="576"/>
      <c r="AW13" s="1"/>
      <c r="AX13" s="30"/>
      <c r="AY13" s="30"/>
      <c r="AZ13" s="30"/>
      <c r="BA13" s="30"/>
      <c r="BB13" s="30"/>
      <c r="BC13" s="30"/>
      <c r="BD13" s="30"/>
      <c r="BE13" s="593" t="s">
        <v>28</v>
      </c>
      <c r="BF13" s="594"/>
      <c r="BG13" s="594"/>
      <c r="BH13" s="59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</row>
    <row r="14" spans="1:77" ht="18" customHeight="1">
      <c r="A14" s="1"/>
      <c r="B14" s="1"/>
      <c r="C14" s="609"/>
      <c r="D14" s="610"/>
      <c r="E14" s="610"/>
      <c r="F14" s="610"/>
      <c r="G14" s="611"/>
      <c r="H14" s="612" t="s">
        <v>29</v>
      </c>
      <c r="I14" s="575"/>
      <c r="J14" s="575"/>
      <c r="K14" s="575"/>
      <c r="L14" s="575"/>
      <c r="M14" s="575"/>
      <c r="N14" s="576"/>
      <c r="O14" s="1"/>
      <c r="P14" s="1"/>
      <c r="Q14" s="31"/>
      <c r="R14" s="605" t="s">
        <v>30</v>
      </c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6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3"/>
      <c r="AX14" s="604" t="s">
        <v>31</v>
      </c>
      <c r="AY14" s="575"/>
      <c r="AZ14" s="575"/>
      <c r="BA14" s="575"/>
      <c r="BB14" s="575"/>
      <c r="BC14" s="575"/>
      <c r="BD14" s="576"/>
      <c r="BE14" s="596"/>
      <c r="BF14" s="523"/>
      <c r="BG14" s="523"/>
      <c r="BH14" s="597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</row>
    <row r="15" spans="1:77" ht="21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31"/>
      <c r="R15" s="34"/>
      <c r="S15" s="34"/>
      <c r="T15" s="34"/>
      <c r="U15" s="34"/>
      <c r="V15" s="35"/>
      <c r="W15" s="35"/>
      <c r="X15" s="35"/>
      <c r="Y15" s="36"/>
      <c r="Z15" s="1"/>
      <c r="AA15" s="1"/>
      <c r="AB15" s="1"/>
      <c r="AC15" s="1"/>
      <c r="AD15" s="613" t="s">
        <v>32</v>
      </c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7"/>
      <c r="AS15" s="1"/>
      <c r="AT15" s="1"/>
      <c r="AU15" s="1"/>
      <c r="AV15" s="1"/>
      <c r="AW15" s="1"/>
      <c r="AX15" s="1"/>
      <c r="AY15" s="37"/>
      <c r="AZ15" s="1"/>
      <c r="BA15" s="1"/>
      <c r="BB15" s="1"/>
      <c r="BC15" s="1"/>
      <c r="BD15" s="1"/>
      <c r="BE15" s="598" t="s">
        <v>33</v>
      </c>
      <c r="BF15" s="511"/>
      <c r="BG15" s="511"/>
      <c r="BH15" s="583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</row>
    <row r="16" spans="1:77" ht="17.25" customHeight="1">
      <c r="A16" s="1"/>
      <c r="B16" s="1"/>
      <c r="C16" s="3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38"/>
      <c r="P16" s="31"/>
      <c r="Q16" s="31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614" t="s">
        <v>34</v>
      </c>
      <c r="AE16" s="511"/>
      <c r="AF16" s="511"/>
      <c r="AG16" s="511"/>
      <c r="AH16" s="511"/>
      <c r="AI16" s="511"/>
      <c r="AJ16" s="511"/>
      <c r="AK16" s="511"/>
      <c r="AL16" s="511"/>
      <c r="AM16" s="511"/>
      <c r="AN16" s="511"/>
      <c r="AO16" s="511"/>
      <c r="AP16" s="511"/>
      <c r="AQ16" s="511"/>
      <c r="AR16" s="583"/>
      <c r="AS16" s="40"/>
      <c r="AT16" s="40"/>
      <c r="AU16" s="40"/>
      <c r="AV16" s="40"/>
      <c r="AW16" s="1"/>
      <c r="AX16" s="1"/>
      <c r="AY16" s="37"/>
      <c r="AZ16" s="1"/>
      <c r="BA16" s="1"/>
      <c r="BB16" s="1"/>
      <c r="BC16" s="1"/>
      <c r="BD16" s="1"/>
      <c r="BE16" s="41"/>
      <c r="BF16" s="41"/>
      <c r="BG16" s="41"/>
      <c r="BH16" s="41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</row>
    <row r="17" spans="1:77" ht="21" customHeight="1">
      <c r="A17" s="1"/>
      <c r="B17" s="1"/>
      <c r="C17" s="3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38"/>
      <c r="P17" s="31"/>
      <c r="Q17" s="31"/>
      <c r="R17" s="605" t="s">
        <v>35</v>
      </c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6"/>
      <c r="AD17" s="613" t="s">
        <v>36</v>
      </c>
      <c r="AE17" s="586"/>
      <c r="AF17" s="586"/>
      <c r="AG17" s="586"/>
      <c r="AH17" s="586"/>
      <c r="AI17" s="586"/>
      <c r="AJ17" s="586"/>
      <c r="AK17" s="586"/>
      <c r="AL17" s="586"/>
      <c r="AM17" s="586"/>
      <c r="AN17" s="586"/>
      <c r="AO17" s="586"/>
      <c r="AP17" s="586"/>
      <c r="AQ17" s="586"/>
      <c r="AR17" s="587"/>
      <c r="AS17" s="40"/>
      <c r="AT17" s="40"/>
      <c r="AU17" s="40"/>
      <c r="AV17" s="40"/>
      <c r="AW17" s="1"/>
      <c r="AX17" s="1"/>
      <c r="AY17" s="37"/>
      <c r="AZ17" s="1"/>
      <c r="BA17" s="1"/>
      <c r="BB17" s="1"/>
      <c r="BC17" s="1"/>
      <c r="BD17" s="1"/>
      <c r="BE17" s="41"/>
      <c r="BF17" s="41"/>
      <c r="BG17" s="41"/>
      <c r="BH17" s="41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</row>
    <row r="18" spans="1:77" ht="22.5" customHeight="1">
      <c r="A18" s="42"/>
      <c r="B18" s="632" t="s">
        <v>37</v>
      </c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529"/>
      <c r="AN18" s="529"/>
      <c r="AO18" s="529"/>
      <c r="AP18" s="529"/>
      <c r="AQ18" s="529"/>
      <c r="AR18" s="529"/>
      <c r="AS18" s="529"/>
      <c r="AT18" s="529"/>
      <c r="AU18" s="529"/>
      <c r="AV18" s="529"/>
      <c r="AW18" s="529"/>
      <c r="AX18" s="529"/>
      <c r="AY18" s="43"/>
      <c r="AZ18" s="5"/>
      <c r="BA18" s="5"/>
      <c r="BB18" s="5"/>
      <c r="BC18" s="5"/>
      <c r="BD18" s="5"/>
      <c r="BE18" s="44"/>
      <c r="BF18" s="44"/>
      <c r="BG18" s="44"/>
      <c r="BH18" s="44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</row>
    <row r="19" spans="1:77" ht="22.5" customHeight="1">
      <c r="A19" s="45"/>
      <c r="B19" s="633" t="s">
        <v>38</v>
      </c>
      <c r="C19" s="635" t="s">
        <v>39</v>
      </c>
      <c r="D19" s="630"/>
      <c r="E19" s="630"/>
      <c r="F19" s="525"/>
      <c r="G19" s="629" t="s">
        <v>40</v>
      </c>
      <c r="H19" s="630"/>
      <c r="I19" s="630"/>
      <c r="J19" s="630"/>
      <c r="K19" s="525"/>
      <c r="L19" s="636" t="s">
        <v>41</v>
      </c>
      <c r="M19" s="535"/>
      <c r="N19" s="535"/>
      <c r="O19" s="637"/>
      <c r="P19" s="638" t="s">
        <v>42</v>
      </c>
      <c r="Q19" s="630"/>
      <c r="R19" s="630"/>
      <c r="S19" s="630"/>
      <c r="T19" s="525"/>
      <c r="U19" s="629" t="s">
        <v>43</v>
      </c>
      <c r="V19" s="630"/>
      <c r="W19" s="630"/>
      <c r="X19" s="525"/>
      <c r="Y19" s="629" t="s">
        <v>44</v>
      </c>
      <c r="Z19" s="630"/>
      <c r="AA19" s="630"/>
      <c r="AB19" s="525"/>
      <c r="AC19" s="629" t="s">
        <v>45</v>
      </c>
      <c r="AD19" s="630"/>
      <c r="AE19" s="630"/>
      <c r="AF19" s="525"/>
      <c r="AG19" s="629" t="s">
        <v>46</v>
      </c>
      <c r="AH19" s="630"/>
      <c r="AI19" s="630"/>
      <c r="AJ19" s="630"/>
      <c r="AK19" s="525"/>
      <c r="AL19" s="629" t="s">
        <v>47</v>
      </c>
      <c r="AM19" s="630"/>
      <c r="AN19" s="630"/>
      <c r="AO19" s="525"/>
      <c r="AP19" s="629" t="s">
        <v>48</v>
      </c>
      <c r="AQ19" s="630"/>
      <c r="AR19" s="630"/>
      <c r="AS19" s="525"/>
      <c r="AT19" s="629" t="s">
        <v>49</v>
      </c>
      <c r="AU19" s="630"/>
      <c r="AV19" s="630"/>
      <c r="AW19" s="630"/>
      <c r="AX19" s="525"/>
      <c r="AY19" s="629" t="s">
        <v>50</v>
      </c>
      <c r="AZ19" s="630"/>
      <c r="BA19" s="630"/>
      <c r="BB19" s="525"/>
      <c r="BC19" s="1"/>
      <c r="BD19" s="1"/>
      <c r="BE19" s="41"/>
      <c r="BF19" s="41"/>
      <c r="BG19" s="44"/>
      <c r="BH19" s="44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</row>
    <row r="20" spans="1:77" ht="17.25" customHeight="1">
      <c r="A20" s="45"/>
      <c r="B20" s="634"/>
      <c r="C20" s="46">
        <v>1</v>
      </c>
      <c r="D20" s="47">
        <f t="shared" ref="D20:BB20" si="0">C20+1</f>
        <v>2</v>
      </c>
      <c r="E20" s="47">
        <f t="shared" si="0"/>
        <v>3</v>
      </c>
      <c r="F20" s="48">
        <f t="shared" si="0"/>
        <v>4</v>
      </c>
      <c r="G20" s="46">
        <f t="shared" si="0"/>
        <v>5</v>
      </c>
      <c r="H20" s="47">
        <f t="shared" si="0"/>
        <v>6</v>
      </c>
      <c r="I20" s="47">
        <f t="shared" si="0"/>
        <v>7</v>
      </c>
      <c r="J20" s="47">
        <f t="shared" si="0"/>
        <v>8</v>
      </c>
      <c r="K20" s="48">
        <f t="shared" si="0"/>
        <v>9</v>
      </c>
      <c r="L20" s="49">
        <f t="shared" si="0"/>
        <v>10</v>
      </c>
      <c r="M20" s="50">
        <f t="shared" si="0"/>
        <v>11</v>
      </c>
      <c r="N20" s="50">
        <f t="shared" si="0"/>
        <v>12</v>
      </c>
      <c r="O20" s="51">
        <f t="shared" si="0"/>
        <v>13</v>
      </c>
      <c r="P20" s="46">
        <f t="shared" si="0"/>
        <v>14</v>
      </c>
      <c r="Q20" s="52">
        <f t="shared" si="0"/>
        <v>15</v>
      </c>
      <c r="R20" s="47">
        <f t="shared" si="0"/>
        <v>16</v>
      </c>
      <c r="S20" s="47">
        <f t="shared" si="0"/>
        <v>17</v>
      </c>
      <c r="T20" s="48">
        <f t="shared" si="0"/>
        <v>18</v>
      </c>
      <c r="U20" s="46">
        <f t="shared" si="0"/>
        <v>19</v>
      </c>
      <c r="V20" s="47">
        <f t="shared" si="0"/>
        <v>20</v>
      </c>
      <c r="W20" s="47">
        <f t="shared" si="0"/>
        <v>21</v>
      </c>
      <c r="X20" s="48">
        <f t="shared" si="0"/>
        <v>22</v>
      </c>
      <c r="Y20" s="46">
        <f t="shared" si="0"/>
        <v>23</v>
      </c>
      <c r="Z20" s="52">
        <f t="shared" si="0"/>
        <v>24</v>
      </c>
      <c r="AA20" s="47">
        <f t="shared" si="0"/>
        <v>25</v>
      </c>
      <c r="AB20" s="48">
        <f t="shared" si="0"/>
        <v>26</v>
      </c>
      <c r="AC20" s="46">
        <f t="shared" si="0"/>
        <v>27</v>
      </c>
      <c r="AD20" s="53">
        <f t="shared" si="0"/>
        <v>28</v>
      </c>
      <c r="AE20" s="47">
        <f t="shared" si="0"/>
        <v>29</v>
      </c>
      <c r="AF20" s="48">
        <f t="shared" si="0"/>
        <v>30</v>
      </c>
      <c r="AG20" s="52">
        <f t="shared" si="0"/>
        <v>31</v>
      </c>
      <c r="AH20" s="53">
        <f t="shared" si="0"/>
        <v>32</v>
      </c>
      <c r="AI20" s="47">
        <f t="shared" si="0"/>
        <v>33</v>
      </c>
      <c r="AJ20" s="47">
        <f t="shared" si="0"/>
        <v>34</v>
      </c>
      <c r="AK20" s="48">
        <f t="shared" si="0"/>
        <v>35</v>
      </c>
      <c r="AL20" s="54">
        <f t="shared" si="0"/>
        <v>36</v>
      </c>
      <c r="AM20" s="47">
        <f t="shared" si="0"/>
        <v>37</v>
      </c>
      <c r="AN20" s="47">
        <f t="shared" si="0"/>
        <v>38</v>
      </c>
      <c r="AO20" s="48">
        <f t="shared" si="0"/>
        <v>39</v>
      </c>
      <c r="AP20" s="54">
        <f t="shared" si="0"/>
        <v>40</v>
      </c>
      <c r="AQ20" s="47">
        <f t="shared" si="0"/>
        <v>41</v>
      </c>
      <c r="AR20" s="47">
        <f t="shared" si="0"/>
        <v>42</v>
      </c>
      <c r="AS20" s="48">
        <f t="shared" si="0"/>
        <v>43</v>
      </c>
      <c r="AT20" s="46">
        <f t="shared" si="0"/>
        <v>44</v>
      </c>
      <c r="AU20" s="53">
        <f t="shared" si="0"/>
        <v>45</v>
      </c>
      <c r="AV20" s="47">
        <f t="shared" si="0"/>
        <v>46</v>
      </c>
      <c r="AW20" s="47">
        <f t="shared" si="0"/>
        <v>47</v>
      </c>
      <c r="AX20" s="53">
        <f t="shared" si="0"/>
        <v>48</v>
      </c>
      <c r="AY20" s="54">
        <f t="shared" si="0"/>
        <v>49</v>
      </c>
      <c r="AZ20" s="47">
        <f t="shared" si="0"/>
        <v>50</v>
      </c>
      <c r="BA20" s="47">
        <f t="shared" si="0"/>
        <v>51</v>
      </c>
      <c r="BB20" s="48">
        <f t="shared" si="0"/>
        <v>52</v>
      </c>
      <c r="BC20" s="1"/>
      <c r="BD20" s="1"/>
      <c r="BE20" s="41"/>
      <c r="BF20" s="41"/>
      <c r="BG20" s="44"/>
      <c r="BH20" s="44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7" ht="22.5" customHeight="1">
      <c r="A21" s="56"/>
      <c r="B21" s="57" t="s">
        <v>51</v>
      </c>
      <c r="C21" s="58"/>
      <c r="D21" s="59"/>
      <c r="E21" s="59"/>
      <c r="F21" s="60"/>
      <c r="G21" s="61"/>
      <c r="H21" s="62"/>
      <c r="I21" s="62">
        <v>18</v>
      </c>
      <c r="J21" s="62"/>
      <c r="K21" s="63"/>
      <c r="L21" s="61"/>
      <c r="M21" s="62"/>
      <c r="N21" s="62"/>
      <c r="O21" s="64"/>
      <c r="P21" s="61"/>
      <c r="Q21" s="65"/>
      <c r="R21" s="62"/>
      <c r="S21" s="62"/>
      <c r="T21" s="63"/>
      <c r="U21" s="61" t="s">
        <v>52</v>
      </c>
      <c r="V21" s="62" t="s">
        <v>52</v>
      </c>
      <c r="W21" s="62" t="s">
        <v>53</v>
      </c>
      <c r="X21" s="63" t="s">
        <v>53</v>
      </c>
      <c r="Y21" s="61"/>
      <c r="Z21" s="65"/>
      <c r="AA21" s="62"/>
      <c r="AB21" s="63"/>
      <c r="AC21" s="61"/>
      <c r="AD21" s="65"/>
      <c r="AE21" s="62">
        <v>18</v>
      </c>
      <c r="AF21" s="63"/>
      <c r="AG21" s="65"/>
      <c r="AH21" s="65"/>
      <c r="AI21" s="62"/>
      <c r="AJ21" s="62"/>
      <c r="AK21" s="63"/>
      <c r="AL21" s="61"/>
      <c r="AM21" s="62"/>
      <c r="AN21" s="62"/>
      <c r="AO21" s="63"/>
      <c r="AP21" s="61"/>
      <c r="AQ21" s="62" t="s">
        <v>52</v>
      </c>
      <c r="AR21" s="64" t="s">
        <v>52</v>
      </c>
      <c r="AS21" s="63" t="s">
        <v>53</v>
      </c>
      <c r="AT21" s="61" t="s">
        <v>53</v>
      </c>
      <c r="AU21" s="62" t="s">
        <v>53</v>
      </c>
      <c r="AV21" s="62" t="s">
        <v>53</v>
      </c>
      <c r="AW21" s="62" t="s">
        <v>53</v>
      </c>
      <c r="AX21" s="66" t="s">
        <v>53</v>
      </c>
      <c r="AY21" s="61" t="s">
        <v>53</v>
      </c>
      <c r="AZ21" s="62" t="s">
        <v>53</v>
      </c>
      <c r="BA21" s="62" t="s">
        <v>53</v>
      </c>
      <c r="BB21" s="63" t="s">
        <v>53</v>
      </c>
      <c r="BC21" s="67"/>
      <c r="BD21" s="67"/>
      <c r="BE21" s="67"/>
      <c r="BF21" s="68"/>
      <c r="BG21" s="69"/>
      <c r="BH21" s="69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</row>
    <row r="22" spans="1:77" ht="12.75" customHeight="1">
      <c r="A22" s="56"/>
      <c r="B22" s="57" t="s">
        <v>54</v>
      </c>
      <c r="C22" s="58"/>
      <c r="D22" s="59"/>
      <c r="E22" s="59"/>
      <c r="F22" s="60"/>
      <c r="G22" s="61"/>
      <c r="H22" s="62"/>
      <c r="I22" s="62">
        <v>18</v>
      </c>
      <c r="J22" s="62"/>
      <c r="K22" s="63"/>
      <c r="L22" s="61"/>
      <c r="M22" s="62"/>
      <c r="N22" s="62"/>
      <c r="O22" s="64"/>
      <c r="P22" s="61"/>
      <c r="Q22" s="65"/>
      <c r="R22" s="62"/>
      <c r="S22" s="62"/>
      <c r="T22" s="63"/>
      <c r="U22" s="61" t="s">
        <v>52</v>
      </c>
      <c r="V22" s="62" t="s">
        <v>52</v>
      </c>
      <c r="W22" s="62" t="s">
        <v>53</v>
      </c>
      <c r="X22" s="63" t="s">
        <v>53</v>
      </c>
      <c r="Y22" s="61"/>
      <c r="Z22" s="65"/>
      <c r="AA22" s="62"/>
      <c r="AB22" s="63"/>
      <c r="AC22" s="61"/>
      <c r="AD22" s="65"/>
      <c r="AE22" s="62">
        <v>18</v>
      </c>
      <c r="AF22" s="63"/>
      <c r="AG22" s="65"/>
      <c r="AH22" s="65"/>
      <c r="AI22" s="62"/>
      <c r="AJ22" s="62"/>
      <c r="AK22" s="63"/>
      <c r="AL22" s="61"/>
      <c r="AM22" s="62"/>
      <c r="AN22" s="62"/>
      <c r="AO22" s="63"/>
      <c r="AP22" s="61"/>
      <c r="AQ22" s="62" t="s">
        <v>52</v>
      </c>
      <c r="AR22" s="64" t="s">
        <v>52</v>
      </c>
      <c r="AS22" s="70" t="s">
        <v>53</v>
      </c>
      <c r="AT22" s="61" t="s">
        <v>53</v>
      </c>
      <c r="AU22" s="62" t="s">
        <v>53</v>
      </c>
      <c r="AV22" s="62" t="s">
        <v>53</v>
      </c>
      <c r="AW22" s="62" t="s">
        <v>53</v>
      </c>
      <c r="AX22" s="66" t="s">
        <v>53</v>
      </c>
      <c r="AY22" s="61" t="s">
        <v>53</v>
      </c>
      <c r="AZ22" s="62" t="s">
        <v>53</v>
      </c>
      <c r="BA22" s="62" t="s">
        <v>53</v>
      </c>
      <c r="BB22" s="63" t="s">
        <v>53</v>
      </c>
      <c r="BC22" s="67"/>
      <c r="BD22" s="67"/>
      <c r="BE22" s="67"/>
      <c r="BF22" s="68"/>
      <c r="BG22" s="69"/>
      <c r="BH22" s="69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</row>
    <row r="23" spans="1:77" ht="12.75" customHeight="1">
      <c r="A23" s="56"/>
      <c r="B23" s="72" t="s">
        <v>55</v>
      </c>
      <c r="C23" s="73"/>
      <c r="D23" s="74"/>
      <c r="E23" s="74"/>
      <c r="F23" s="75"/>
      <c r="G23" s="76"/>
      <c r="H23" s="77"/>
      <c r="I23" s="77">
        <v>18</v>
      </c>
      <c r="J23" s="77"/>
      <c r="K23" s="70"/>
      <c r="L23" s="76"/>
      <c r="M23" s="77"/>
      <c r="N23" s="77"/>
      <c r="O23" s="78"/>
      <c r="P23" s="76"/>
      <c r="Q23" s="79"/>
      <c r="R23" s="77"/>
      <c r="S23" s="77"/>
      <c r="T23" s="70"/>
      <c r="U23" s="61" t="s">
        <v>52</v>
      </c>
      <c r="V23" s="62" t="s">
        <v>52</v>
      </c>
      <c r="W23" s="62" t="s">
        <v>53</v>
      </c>
      <c r="X23" s="63" t="s">
        <v>53</v>
      </c>
      <c r="Y23" s="61"/>
      <c r="Z23" s="79"/>
      <c r="AA23" s="77"/>
      <c r="AB23" s="70"/>
      <c r="AC23" s="76"/>
      <c r="AD23" s="79"/>
      <c r="AE23" s="77">
        <v>18</v>
      </c>
      <c r="AF23" s="70"/>
      <c r="AG23" s="80"/>
      <c r="AH23" s="80"/>
      <c r="AI23" s="81"/>
      <c r="AJ23" s="81"/>
      <c r="AK23" s="82"/>
      <c r="AL23" s="61"/>
      <c r="AM23" s="62"/>
      <c r="AN23" s="62"/>
      <c r="AO23" s="63"/>
      <c r="AP23" s="61"/>
      <c r="AQ23" s="62" t="s">
        <v>52</v>
      </c>
      <c r="AR23" s="64" t="s">
        <v>52</v>
      </c>
      <c r="AS23" s="70" t="s">
        <v>53</v>
      </c>
      <c r="AT23" s="61" t="s">
        <v>53</v>
      </c>
      <c r="AU23" s="62" t="s">
        <v>53</v>
      </c>
      <c r="AV23" s="62" t="s">
        <v>53</v>
      </c>
      <c r="AW23" s="62" t="s">
        <v>53</v>
      </c>
      <c r="AX23" s="66" t="s">
        <v>53</v>
      </c>
      <c r="AY23" s="61" t="s">
        <v>53</v>
      </c>
      <c r="AZ23" s="62" t="s">
        <v>53</v>
      </c>
      <c r="BA23" s="62" t="s">
        <v>53</v>
      </c>
      <c r="BB23" s="63" t="s">
        <v>53</v>
      </c>
      <c r="BC23" s="67"/>
      <c r="BD23" s="67"/>
      <c r="BE23" s="67"/>
      <c r="BF23" s="68"/>
      <c r="BG23" s="83"/>
      <c r="BH23" s="69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</row>
    <row r="24" spans="1:77" ht="12.75" customHeight="1">
      <c r="A24" s="56"/>
      <c r="B24" s="84" t="s">
        <v>56</v>
      </c>
      <c r="C24" s="85"/>
      <c r="D24" s="86"/>
      <c r="E24" s="86"/>
      <c r="F24" s="87"/>
      <c r="G24" s="88"/>
      <c r="H24" s="89"/>
      <c r="I24" s="89">
        <v>18</v>
      </c>
      <c r="J24" s="89"/>
      <c r="K24" s="90"/>
      <c r="L24" s="88"/>
      <c r="M24" s="89"/>
      <c r="N24" s="89"/>
      <c r="O24" s="91"/>
      <c r="P24" s="88"/>
      <c r="Q24" s="92"/>
      <c r="R24" s="89"/>
      <c r="S24" s="89"/>
      <c r="T24" s="90"/>
      <c r="U24" s="88" t="s">
        <v>52</v>
      </c>
      <c r="V24" s="89" t="s">
        <v>52</v>
      </c>
      <c r="W24" s="93" t="s">
        <v>53</v>
      </c>
      <c r="X24" s="94" t="s">
        <v>53</v>
      </c>
      <c r="Y24" s="95"/>
      <c r="Z24" s="92"/>
      <c r="AA24" s="89"/>
      <c r="AB24" s="90"/>
      <c r="AC24" s="88"/>
      <c r="AD24" s="92"/>
      <c r="AE24" s="89">
        <v>9</v>
      </c>
      <c r="AF24" s="90"/>
      <c r="AG24" s="92"/>
      <c r="AH24" s="92" t="s">
        <v>52</v>
      </c>
      <c r="AI24" s="89" t="s">
        <v>57</v>
      </c>
      <c r="AJ24" s="89" t="s">
        <v>57</v>
      </c>
      <c r="AK24" s="90" t="s">
        <v>57</v>
      </c>
      <c r="AL24" s="89" t="s">
        <v>57</v>
      </c>
      <c r="AM24" s="91" t="s">
        <v>57</v>
      </c>
      <c r="AN24" s="89" t="s">
        <v>58</v>
      </c>
      <c r="AO24" s="92" t="s">
        <v>58</v>
      </c>
      <c r="AP24" s="96" t="s">
        <v>58</v>
      </c>
      <c r="AQ24" s="89" t="s">
        <v>58</v>
      </c>
      <c r="AR24" s="91" t="s">
        <v>59</v>
      </c>
      <c r="AS24" s="90" t="s">
        <v>59</v>
      </c>
      <c r="AT24" s="88"/>
      <c r="AU24" s="92"/>
      <c r="AV24" s="89"/>
      <c r="AW24" s="89"/>
      <c r="AX24" s="97"/>
      <c r="AY24" s="88"/>
      <c r="AZ24" s="89"/>
      <c r="BA24" s="89"/>
      <c r="BB24" s="90"/>
      <c r="BC24" s="67"/>
      <c r="BD24" s="67"/>
      <c r="BE24" s="67"/>
      <c r="BF24" s="68"/>
      <c r="BG24" s="83"/>
      <c r="BH24" s="83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</row>
    <row r="25" spans="1:77" ht="12.75" customHeight="1">
      <c r="A25" s="98"/>
      <c r="B25" s="99" t="s">
        <v>60</v>
      </c>
      <c r="C25" s="100"/>
      <c r="D25" s="100"/>
      <c r="E25" s="100"/>
      <c r="F25" s="101"/>
      <c r="G25" s="100" t="s">
        <v>61</v>
      </c>
      <c r="H25" s="100"/>
      <c r="I25" s="100"/>
      <c r="J25" s="102" t="s">
        <v>52</v>
      </c>
      <c r="K25" s="100" t="s">
        <v>62</v>
      </c>
      <c r="L25" s="100"/>
      <c r="M25" s="100"/>
      <c r="N25" s="100"/>
      <c r="O25" s="102" t="s">
        <v>57</v>
      </c>
      <c r="P25" s="100" t="s">
        <v>63</v>
      </c>
      <c r="Q25" s="100"/>
      <c r="R25" s="100"/>
      <c r="S25" s="102" t="s">
        <v>58</v>
      </c>
      <c r="T25" s="100" t="s">
        <v>64</v>
      </c>
      <c r="U25" s="100"/>
      <c r="V25" s="100"/>
      <c r="W25" s="100"/>
      <c r="X25" s="100"/>
      <c r="Y25" s="102" t="s">
        <v>59</v>
      </c>
      <c r="Z25" s="639" t="s">
        <v>65</v>
      </c>
      <c r="AA25" s="640"/>
      <c r="AB25" s="640"/>
      <c r="AC25" s="640"/>
      <c r="AD25" s="641"/>
      <c r="AE25" s="103" t="s">
        <v>53</v>
      </c>
      <c r="AF25" s="100" t="s">
        <v>66</v>
      </c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4"/>
      <c r="BH25" s="104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</row>
    <row r="26" spans="1:77" ht="12.75" customHeight="1">
      <c r="A26" s="104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</row>
    <row r="27" spans="1:77" ht="12.75" customHeight="1">
      <c r="A27" s="42"/>
      <c r="B27" s="631" t="s">
        <v>67</v>
      </c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6"/>
      <c r="T27" s="105"/>
      <c r="U27" s="105"/>
      <c r="V27" s="631" t="s">
        <v>68</v>
      </c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6"/>
      <c r="AI27" s="67"/>
      <c r="AJ27" s="105"/>
      <c r="AK27" s="105"/>
      <c r="AL27" s="105"/>
      <c r="AM27" s="105"/>
      <c r="AN27" s="631" t="s">
        <v>69</v>
      </c>
      <c r="AO27" s="575"/>
      <c r="AP27" s="575"/>
      <c r="AQ27" s="575"/>
      <c r="AR27" s="575"/>
      <c r="AS27" s="575"/>
      <c r="AT27" s="575"/>
      <c r="AU27" s="575"/>
      <c r="AV27" s="575"/>
      <c r="AW27" s="575"/>
      <c r="AX27" s="575"/>
      <c r="AY27" s="575"/>
      <c r="AZ27" s="575"/>
      <c r="BA27" s="575"/>
      <c r="BB27" s="575"/>
      <c r="BC27" s="575"/>
      <c r="BD27" s="575"/>
      <c r="BE27" s="575"/>
      <c r="BF27" s="576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</row>
    <row r="28" spans="1:77" ht="12.75" customHeight="1">
      <c r="A28" s="106"/>
      <c r="B28" s="642" t="s">
        <v>38</v>
      </c>
      <c r="C28" s="643" t="s">
        <v>70</v>
      </c>
      <c r="D28" s="570"/>
      <c r="E28" s="649" t="s">
        <v>71</v>
      </c>
      <c r="F28" s="570"/>
      <c r="G28" s="643" t="s">
        <v>72</v>
      </c>
      <c r="H28" s="570"/>
      <c r="I28" s="643" t="s">
        <v>73</v>
      </c>
      <c r="J28" s="570"/>
      <c r="K28" s="643" t="s">
        <v>74</v>
      </c>
      <c r="L28" s="556"/>
      <c r="M28" s="570"/>
      <c r="N28" s="620" t="s">
        <v>75</v>
      </c>
      <c r="O28" s="621"/>
      <c r="P28" s="624" t="s">
        <v>76</v>
      </c>
      <c r="Q28" s="570"/>
      <c r="R28" s="105"/>
      <c r="S28" s="105"/>
      <c r="T28" s="105"/>
      <c r="U28" s="105"/>
      <c r="V28" s="646" t="s">
        <v>77</v>
      </c>
      <c r="W28" s="556"/>
      <c r="X28" s="556"/>
      <c r="Y28" s="556"/>
      <c r="Z28" s="556"/>
      <c r="AA28" s="570"/>
      <c r="AB28" s="647" t="s">
        <v>78</v>
      </c>
      <c r="AC28" s="556"/>
      <c r="AD28" s="621"/>
      <c r="AE28" s="644" t="s">
        <v>79</v>
      </c>
      <c r="AF28" s="556"/>
      <c r="AG28" s="570"/>
      <c r="AH28" s="105"/>
      <c r="AI28" s="105"/>
      <c r="AJ28" s="105"/>
      <c r="AK28" s="105"/>
      <c r="AL28" s="615" t="s">
        <v>80</v>
      </c>
      <c r="AM28" s="556"/>
      <c r="AN28" s="556"/>
      <c r="AO28" s="556"/>
      <c r="AP28" s="556"/>
      <c r="AQ28" s="556"/>
      <c r="AR28" s="556"/>
      <c r="AS28" s="570"/>
      <c r="AT28" s="648" t="s">
        <v>81</v>
      </c>
      <c r="AU28" s="556"/>
      <c r="AV28" s="556"/>
      <c r="AW28" s="556"/>
      <c r="AX28" s="556"/>
      <c r="AY28" s="556"/>
      <c r="AZ28" s="556"/>
      <c r="BA28" s="556"/>
      <c r="BB28" s="570"/>
      <c r="BC28" s="615" t="s">
        <v>78</v>
      </c>
      <c r="BD28" s="556"/>
      <c r="BE28" s="570"/>
      <c r="BF28" s="100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</row>
    <row r="29" spans="1:77" ht="21" customHeight="1">
      <c r="A29" s="106"/>
      <c r="B29" s="634"/>
      <c r="C29" s="616"/>
      <c r="D29" s="540"/>
      <c r="E29" s="622"/>
      <c r="F29" s="540"/>
      <c r="G29" s="616"/>
      <c r="H29" s="540"/>
      <c r="I29" s="616"/>
      <c r="J29" s="540"/>
      <c r="K29" s="616"/>
      <c r="L29" s="548"/>
      <c r="M29" s="540"/>
      <c r="N29" s="622"/>
      <c r="O29" s="623"/>
      <c r="P29" s="616"/>
      <c r="Q29" s="540"/>
      <c r="R29" s="105"/>
      <c r="S29" s="105"/>
      <c r="T29" s="105"/>
      <c r="U29" s="105"/>
      <c r="V29" s="616"/>
      <c r="W29" s="548"/>
      <c r="X29" s="548"/>
      <c r="Y29" s="548"/>
      <c r="Z29" s="548"/>
      <c r="AA29" s="540"/>
      <c r="AB29" s="622"/>
      <c r="AC29" s="548"/>
      <c r="AD29" s="623"/>
      <c r="AE29" s="616"/>
      <c r="AF29" s="548"/>
      <c r="AG29" s="540"/>
      <c r="AH29" s="105"/>
      <c r="AI29" s="105"/>
      <c r="AJ29" s="105"/>
      <c r="AK29" s="105"/>
      <c r="AL29" s="616"/>
      <c r="AM29" s="548"/>
      <c r="AN29" s="548"/>
      <c r="AO29" s="548"/>
      <c r="AP29" s="548"/>
      <c r="AQ29" s="548"/>
      <c r="AR29" s="548"/>
      <c r="AS29" s="540"/>
      <c r="AT29" s="616"/>
      <c r="AU29" s="548"/>
      <c r="AV29" s="548"/>
      <c r="AW29" s="548"/>
      <c r="AX29" s="548"/>
      <c r="AY29" s="548"/>
      <c r="AZ29" s="548"/>
      <c r="BA29" s="548"/>
      <c r="BB29" s="540"/>
      <c r="BC29" s="616"/>
      <c r="BD29" s="548"/>
      <c r="BE29" s="540"/>
      <c r="BF29" s="100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</row>
    <row r="30" spans="1:77" ht="15.75" customHeight="1">
      <c r="A30" s="107"/>
      <c r="B30" s="108" t="s">
        <v>51</v>
      </c>
      <c r="C30" s="625">
        <v>36</v>
      </c>
      <c r="D30" s="525"/>
      <c r="E30" s="625">
        <v>4</v>
      </c>
      <c r="F30" s="525"/>
      <c r="G30" s="650"/>
      <c r="H30" s="651"/>
      <c r="I30" s="626"/>
      <c r="J30" s="527"/>
      <c r="K30" s="626"/>
      <c r="L30" s="535"/>
      <c r="M30" s="527"/>
      <c r="N30" s="625">
        <v>12</v>
      </c>
      <c r="O30" s="525"/>
      <c r="P30" s="626">
        <f t="shared" ref="P30:P33" si="1">SUM(C30:O30)</f>
        <v>52</v>
      </c>
      <c r="Q30" s="527"/>
      <c r="R30" s="105"/>
      <c r="S30" s="105"/>
      <c r="T30" s="105"/>
      <c r="U30" s="105"/>
      <c r="V30" s="627" t="s">
        <v>82</v>
      </c>
      <c r="W30" s="535"/>
      <c r="X30" s="535"/>
      <c r="Y30" s="535"/>
      <c r="Z30" s="535"/>
      <c r="AA30" s="527"/>
      <c r="AB30" s="628" t="s">
        <v>83</v>
      </c>
      <c r="AC30" s="535"/>
      <c r="AD30" s="527"/>
      <c r="AE30" s="628" t="s">
        <v>84</v>
      </c>
      <c r="AF30" s="535"/>
      <c r="AG30" s="527"/>
      <c r="AH30" s="105"/>
      <c r="AI30" s="105"/>
      <c r="AJ30" s="105"/>
      <c r="AK30" s="105"/>
      <c r="AL30" s="617" t="s">
        <v>85</v>
      </c>
      <c r="AM30" s="535"/>
      <c r="AN30" s="535"/>
      <c r="AO30" s="535"/>
      <c r="AP30" s="535"/>
      <c r="AQ30" s="535"/>
      <c r="AR30" s="535"/>
      <c r="AS30" s="527"/>
      <c r="AT30" s="618" t="s">
        <v>86</v>
      </c>
      <c r="AU30" s="535"/>
      <c r="AV30" s="535"/>
      <c r="AW30" s="535"/>
      <c r="AX30" s="535"/>
      <c r="AY30" s="535"/>
      <c r="AZ30" s="535"/>
      <c r="BA30" s="535"/>
      <c r="BB30" s="527"/>
      <c r="BC30" s="619">
        <v>8</v>
      </c>
      <c r="BD30" s="535"/>
      <c r="BE30" s="527"/>
      <c r="BF30" s="100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</row>
    <row r="31" spans="1:77" ht="12.75" customHeight="1">
      <c r="A31" s="107"/>
      <c r="B31" s="109" t="s">
        <v>54</v>
      </c>
      <c r="C31" s="625">
        <v>36</v>
      </c>
      <c r="D31" s="525"/>
      <c r="E31" s="625">
        <v>4</v>
      </c>
      <c r="F31" s="525"/>
      <c r="G31" s="650"/>
      <c r="H31" s="651"/>
      <c r="I31" s="626"/>
      <c r="J31" s="527"/>
      <c r="K31" s="626"/>
      <c r="L31" s="535"/>
      <c r="M31" s="527"/>
      <c r="N31" s="625">
        <v>12</v>
      </c>
      <c r="O31" s="525"/>
      <c r="P31" s="626">
        <f t="shared" si="1"/>
        <v>52</v>
      </c>
      <c r="Q31" s="527"/>
      <c r="R31" s="105"/>
      <c r="S31" s="105"/>
      <c r="T31" s="105"/>
      <c r="U31" s="105"/>
      <c r="V31" s="645"/>
      <c r="W31" s="535"/>
      <c r="X31" s="535"/>
      <c r="Y31" s="535"/>
      <c r="Z31" s="535"/>
      <c r="AA31" s="527"/>
      <c r="AB31" s="628"/>
      <c r="AC31" s="535"/>
      <c r="AD31" s="527"/>
      <c r="AE31" s="628"/>
      <c r="AF31" s="535"/>
      <c r="AG31" s="527"/>
      <c r="AH31" s="105"/>
      <c r="AI31" s="105"/>
      <c r="AJ31" s="105"/>
      <c r="AK31" s="105"/>
      <c r="AL31" s="110"/>
      <c r="AM31" s="110"/>
      <c r="AN31" s="110"/>
      <c r="AO31" s="110"/>
      <c r="AP31" s="110"/>
      <c r="AQ31" s="110"/>
      <c r="AR31" s="110"/>
      <c r="AS31" s="110"/>
      <c r="AT31" s="111"/>
      <c r="AU31" s="111"/>
      <c r="AV31" s="111"/>
      <c r="AW31" s="111"/>
      <c r="AX31" s="111"/>
      <c r="AY31" s="111"/>
      <c r="AZ31" s="111"/>
      <c r="BA31" s="111"/>
      <c r="BB31" s="111"/>
      <c r="BC31" s="23"/>
      <c r="BD31" s="23"/>
      <c r="BE31" s="23"/>
      <c r="BF31" s="100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</row>
    <row r="32" spans="1:77" ht="12.75" customHeight="1">
      <c r="A32" s="107"/>
      <c r="B32" s="109" t="s">
        <v>55</v>
      </c>
      <c r="C32" s="625">
        <v>36</v>
      </c>
      <c r="D32" s="525"/>
      <c r="E32" s="625">
        <v>4</v>
      </c>
      <c r="F32" s="525"/>
      <c r="G32" s="650"/>
      <c r="H32" s="651"/>
      <c r="I32" s="626"/>
      <c r="J32" s="527"/>
      <c r="K32" s="626"/>
      <c r="L32" s="535"/>
      <c r="M32" s="527"/>
      <c r="N32" s="625">
        <v>12</v>
      </c>
      <c r="O32" s="525"/>
      <c r="P32" s="626">
        <f t="shared" si="1"/>
        <v>52</v>
      </c>
      <c r="Q32" s="527"/>
      <c r="R32" s="105"/>
      <c r="S32" s="105"/>
      <c r="T32" s="105"/>
      <c r="U32" s="105"/>
      <c r="V32" s="645"/>
      <c r="W32" s="535"/>
      <c r="X32" s="535"/>
      <c r="Y32" s="535"/>
      <c r="Z32" s="535"/>
      <c r="AA32" s="527"/>
      <c r="AB32" s="628"/>
      <c r="AC32" s="535"/>
      <c r="AD32" s="527"/>
      <c r="AE32" s="628"/>
      <c r="AF32" s="535"/>
      <c r="AG32" s="527"/>
      <c r="AH32" s="105"/>
      <c r="AI32" s="105"/>
      <c r="AJ32" s="105"/>
      <c r="AK32" s="105"/>
      <c r="AL32" s="110"/>
      <c r="AM32" s="110"/>
      <c r="AN32" s="110"/>
      <c r="AO32" s="110"/>
      <c r="AP32" s="110"/>
      <c r="AQ32" s="110"/>
      <c r="AR32" s="110"/>
      <c r="AS32" s="110"/>
      <c r="AT32" s="111"/>
      <c r="AU32" s="111"/>
      <c r="AV32" s="111"/>
      <c r="AW32" s="111"/>
      <c r="AX32" s="111"/>
      <c r="AY32" s="111"/>
      <c r="AZ32" s="111"/>
      <c r="BA32" s="111"/>
      <c r="BB32" s="111"/>
      <c r="BC32" s="23"/>
      <c r="BD32" s="23"/>
      <c r="BE32" s="23"/>
      <c r="BF32" s="100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</row>
    <row r="33" spans="1:77" ht="12.75" customHeight="1">
      <c r="A33" s="107"/>
      <c r="B33" s="112" t="s">
        <v>56</v>
      </c>
      <c r="C33" s="626">
        <f>18+9</f>
        <v>27</v>
      </c>
      <c r="D33" s="527"/>
      <c r="E33" s="626">
        <v>3</v>
      </c>
      <c r="F33" s="527"/>
      <c r="G33" s="656">
        <v>5</v>
      </c>
      <c r="H33" s="637"/>
      <c r="I33" s="626">
        <v>2</v>
      </c>
      <c r="J33" s="527"/>
      <c r="K33" s="626">
        <v>4</v>
      </c>
      <c r="L33" s="535"/>
      <c r="M33" s="527"/>
      <c r="N33" s="626">
        <v>2</v>
      </c>
      <c r="O33" s="527"/>
      <c r="P33" s="626">
        <f t="shared" si="1"/>
        <v>43</v>
      </c>
      <c r="Q33" s="527"/>
      <c r="R33" s="100"/>
      <c r="S33" s="68"/>
      <c r="T33" s="100"/>
      <c r="U33" s="100"/>
      <c r="V33" s="100"/>
      <c r="W33" s="100"/>
      <c r="X33" s="100"/>
      <c r="Y33" s="68"/>
      <c r="Z33" s="100"/>
      <c r="AA33" s="100"/>
      <c r="AB33" s="100"/>
      <c r="AC33" s="100"/>
      <c r="AD33" s="100"/>
      <c r="AE33" s="113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</row>
    <row r="34" spans="1:77" ht="12.75" customHeight="1">
      <c r="A34" s="104"/>
      <c r="B34" s="100"/>
      <c r="C34" s="68"/>
      <c r="D34" s="100"/>
      <c r="E34" s="100"/>
      <c r="F34" s="100"/>
      <c r="G34" s="100"/>
      <c r="H34" s="100"/>
      <c r="I34" s="68"/>
      <c r="J34" s="100"/>
      <c r="K34" s="100"/>
      <c r="L34" s="100"/>
      <c r="M34" s="100"/>
      <c r="N34" s="100"/>
      <c r="O34" s="113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</row>
    <row r="35" spans="1:77" ht="18" customHeight="1">
      <c r="A35" s="114"/>
      <c r="B35" s="654" t="s">
        <v>87</v>
      </c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</row>
    <row r="36" spans="1:77" ht="33" customHeight="1">
      <c r="A36" s="114"/>
      <c r="B36" s="114"/>
      <c r="C36" s="116"/>
      <c r="D36" s="114"/>
      <c r="E36" s="669" t="s">
        <v>88</v>
      </c>
      <c r="F36" s="672" t="s">
        <v>89</v>
      </c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56"/>
      <c r="U36" s="570"/>
      <c r="V36" s="652" t="s">
        <v>90</v>
      </c>
      <c r="W36" s="535"/>
      <c r="X36" s="535"/>
      <c r="Y36" s="535"/>
      <c r="Z36" s="535"/>
      <c r="AA36" s="535"/>
      <c r="AB36" s="535"/>
      <c r="AC36" s="535"/>
      <c r="AD36" s="662" t="s">
        <v>91</v>
      </c>
      <c r="AE36" s="570"/>
      <c r="AF36" s="653" t="s">
        <v>92</v>
      </c>
      <c r="AG36" s="535"/>
      <c r="AH36" s="535"/>
      <c r="AI36" s="535"/>
      <c r="AJ36" s="535"/>
      <c r="AK36" s="535"/>
      <c r="AL36" s="535"/>
      <c r="AM36" s="535"/>
      <c r="AN36" s="535"/>
      <c r="AO36" s="527"/>
      <c r="AP36" s="673" t="s">
        <v>93</v>
      </c>
      <c r="AQ36" s="570"/>
      <c r="AR36" s="655" t="s">
        <v>94</v>
      </c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56"/>
      <c r="BG36" s="570"/>
      <c r="BH36" s="117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</row>
    <row r="37" spans="1:77" ht="22.5" customHeight="1">
      <c r="A37" s="114"/>
      <c r="B37" s="114"/>
      <c r="C37" s="116"/>
      <c r="D37" s="114"/>
      <c r="E37" s="670"/>
      <c r="F37" s="663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73"/>
      <c r="V37" s="666" t="s">
        <v>95</v>
      </c>
      <c r="W37" s="570"/>
      <c r="X37" s="666" t="s">
        <v>96</v>
      </c>
      <c r="Y37" s="570"/>
      <c r="Z37" s="667" t="s">
        <v>97</v>
      </c>
      <c r="AA37" s="570"/>
      <c r="AB37" s="667" t="s">
        <v>98</v>
      </c>
      <c r="AC37" s="570"/>
      <c r="AD37" s="663"/>
      <c r="AE37" s="573"/>
      <c r="AF37" s="664" t="s">
        <v>99</v>
      </c>
      <c r="AG37" s="573"/>
      <c r="AH37" s="674" t="s">
        <v>100</v>
      </c>
      <c r="AI37" s="535"/>
      <c r="AJ37" s="535"/>
      <c r="AK37" s="535"/>
      <c r="AL37" s="535"/>
      <c r="AM37" s="535"/>
      <c r="AN37" s="535"/>
      <c r="AO37" s="527"/>
      <c r="AP37" s="663"/>
      <c r="AQ37" s="573"/>
      <c r="AR37" s="616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8"/>
      <c r="BG37" s="540"/>
      <c r="BH37" s="118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</row>
    <row r="38" spans="1:77" ht="19.5" customHeight="1">
      <c r="A38" s="114"/>
      <c r="B38" s="114"/>
      <c r="C38" s="116"/>
      <c r="D38" s="114"/>
      <c r="E38" s="670"/>
      <c r="F38" s="663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73"/>
      <c r="V38" s="663"/>
      <c r="W38" s="573"/>
      <c r="X38" s="663"/>
      <c r="Y38" s="573"/>
      <c r="Z38" s="663"/>
      <c r="AA38" s="573"/>
      <c r="AB38" s="663"/>
      <c r="AC38" s="573"/>
      <c r="AD38" s="663"/>
      <c r="AE38" s="573"/>
      <c r="AF38" s="529"/>
      <c r="AG38" s="573"/>
      <c r="AH38" s="666" t="s">
        <v>101</v>
      </c>
      <c r="AI38" s="570"/>
      <c r="AJ38" s="665" t="s">
        <v>102</v>
      </c>
      <c r="AK38" s="630"/>
      <c r="AL38" s="630"/>
      <c r="AM38" s="630"/>
      <c r="AN38" s="630"/>
      <c r="AO38" s="525"/>
      <c r="AP38" s="663"/>
      <c r="AQ38" s="573"/>
      <c r="AR38" s="526" t="s">
        <v>103</v>
      </c>
      <c r="AS38" s="535"/>
      <c r="AT38" s="535"/>
      <c r="AU38" s="527"/>
      <c r="AV38" s="526" t="s">
        <v>104</v>
      </c>
      <c r="AW38" s="535"/>
      <c r="AX38" s="535"/>
      <c r="AY38" s="527"/>
      <c r="AZ38" s="526" t="s">
        <v>105</v>
      </c>
      <c r="BA38" s="535"/>
      <c r="BB38" s="535"/>
      <c r="BC38" s="527"/>
      <c r="BD38" s="526" t="s">
        <v>106</v>
      </c>
      <c r="BE38" s="535"/>
      <c r="BF38" s="535"/>
      <c r="BG38" s="527"/>
      <c r="BH38" s="119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</row>
    <row r="39" spans="1:77" ht="24" customHeight="1">
      <c r="A39" s="114"/>
      <c r="B39" s="114"/>
      <c r="C39" s="116"/>
      <c r="D39" s="114"/>
      <c r="E39" s="670"/>
      <c r="F39" s="663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73"/>
      <c r="V39" s="663"/>
      <c r="W39" s="573"/>
      <c r="X39" s="663"/>
      <c r="Y39" s="573"/>
      <c r="Z39" s="663"/>
      <c r="AA39" s="573"/>
      <c r="AB39" s="663"/>
      <c r="AC39" s="573"/>
      <c r="AD39" s="663"/>
      <c r="AE39" s="573"/>
      <c r="AF39" s="529"/>
      <c r="AG39" s="573"/>
      <c r="AH39" s="663"/>
      <c r="AI39" s="573"/>
      <c r="AJ39" s="666" t="s">
        <v>107</v>
      </c>
      <c r="AK39" s="570"/>
      <c r="AL39" s="667" t="s">
        <v>108</v>
      </c>
      <c r="AM39" s="570"/>
      <c r="AN39" s="666" t="s">
        <v>109</v>
      </c>
      <c r="AO39" s="570"/>
      <c r="AP39" s="663"/>
      <c r="AQ39" s="573"/>
      <c r="AR39" s="679" t="s">
        <v>110</v>
      </c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70"/>
      <c r="BH39" s="119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</row>
    <row r="40" spans="1:77" ht="24" customHeight="1">
      <c r="A40" s="114"/>
      <c r="B40" s="114"/>
      <c r="C40" s="116"/>
      <c r="D40" s="114"/>
      <c r="E40" s="670"/>
      <c r="F40" s="663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73"/>
      <c r="V40" s="663"/>
      <c r="W40" s="573"/>
      <c r="X40" s="663"/>
      <c r="Y40" s="573"/>
      <c r="Z40" s="663"/>
      <c r="AA40" s="573"/>
      <c r="AB40" s="663"/>
      <c r="AC40" s="573"/>
      <c r="AD40" s="663"/>
      <c r="AE40" s="573"/>
      <c r="AF40" s="529"/>
      <c r="AG40" s="573"/>
      <c r="AH40" s="663"/>
      <c r="AI40" s="573"/>
      <c r="AJ40" s="663"/>
      <c r="AK40" s="573"/>
      <c r="AL40" s="663"/>
      <c r="AM40" s="573"/>
      <c r="AN40" s="663"/>
      <c r="AO40" s="573"/>
      <c r="AP40" s="663"/>
      <c r="AQ40" s="573"/>
      <c r="AR40" s="668">
        <v>1</v>
      </c>
      <c r="AS40" s="546"/>
      <c r="AT40" s="675">
        <v>2</v>
      </c>
      <c r="AU40" s="546"/>
      <c r="AV40" s="668">
        <v>3</v>
      </c>
      <c r="AW40" s="546"/>
      <c r="AX40" s="675">
        <v>4</v>
      </c>
      <c r="AY40" s="546"/>
      <c r="AZ40" s="668">
        <v>5</v>
      </c>
      <c r="BA40" s="546"/>
      <c r="BB40" s="675">
        <v>6</v>
      </c>
      <c r="BC40" s="546"/>
      <c r="BD40" s="668">
        <v>7</v>
      </c>
      <c r="BE40" s="546"/>
      <c r="BF40" s="668">
        <v>8</v>
      </c>
      <c r="BG40" s="527"/>
      <c r="BH40" s="119"/>
      <c r="BI40" s="43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</row>
    <row r="41" spans="1:77" ht="24" customHeight="1">
      <c r="A41" s="114"/>
      <c r="B41" s="114"/>
      <c r="C41" s="116"/>
      <c r="D41" s="114"/>
      <c r="E41" s="670"/>
      <c r="F41" s="663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73"/>
      <c r="V41" s="663"/>
      <c r="W41" s="573"/>
      <c r="X41" s="663"/>
      <c r="Y41" s="573"/>
      <c r="Z41" s="663"/>
      <c r="AA41" s="573"/>
      <c r="AB41" s="663"/>
      <c r="AC41" s="573"/>
      <c r="AD41" s="663"/>
      <c r="AE41" s="573"/>
      <c r="AF41" s="529"/>
      <c r="AG41" s="573"/>
      <c r="AH41" s="663"/>
      <c r="AI41" s="573"/>
      <c r="AJ41" s="663"/>
      <c r="AK41" s="573"/>
      <c r="AL41" s="663"/>
      <c r="AM41" s="573"/>
      <c r="AN41" s="663"/>
      <c r="AO41" s="573"/>
      <c r="AP41" s="663"/>
      <c r="AQ41" s="573"/>
      <c r="AR41" s="526" t="s">
        <v>111</v>
      </c>
      <c r="AS41" s="535"/>
      <c r="AT41" s="535"/>
      <c r="AU41" s="535"/>
      <c r="AV41" s="535"/>
      <c r="AW41" s="535"/>
      <c r="AX41" s="535"/>
      <c r="AY41" s="535"/>
      <c r="AZ41" s="535"/>
      <c r="BA41" s="535"/>
      <c r="BB41" s="535"/>
      <c r="BC41" s="535"/>
      <c r="BD41" s="535"/>
      <c r="BE41" s="535"/>
      <c r="BF41" s="535"/>
      <c r="BG41" s="527"/>
      <c r="BH41" s="119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</row>
    <row r="42" spans="1:77" ht="28.5" customHeight="1">
      <c r="A42" s="114"/>
      <c r="B42" s="114"/>
      <c r="C42" s="116"/>
      <c r="D42" s="114"/>
      <c r="E42" s="671"/>
      <c r="F42" s="616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0"/>
      <c r="V42" s="663"/>
      <c r="W42" s="573"/>
      <c r="X42" s="663"/>
      <c r="Y42" s="573"/>
      <c r="Z42" s="616"/>
      <c r="AA42" s="540"/>
      <c r="AB42" s="616"/>
      <c r="AC42" s="540"/>
      <c r="AD42" s="663"/>
      <c r="AE42" s="573"/>
      <c r="AF42" s="529"/>
      <c r="AG42" s="573"/>
      <c r="AH42" s="663"/>
      <c r="AI42" s="573"/>
      <c r="AJ42" s="663"/>
      <c r="AK42" s="573"/>
      <c r="AL42" s="663"/>
      <c r="AM42" s="573"/>
      <c r="AN42" s="663"/>
      <c r="AO42" s="573"/>
      <c r="AP42" s="663"/>
      <c r="AQ42" s="573"/>
      <c r="AR42" s="676">
        <v>18</v>
      </c>
      <c r="AS42" s="677"/>
      <c r="AT42" s="678">
        <v>18</v>
      </c>
      <c r="AU42" s="677"/>
      <c r="AV42" s="676">
        <v>18</v>
      </c>
      <c r="AW42" s="677"/>
      <c r="AX42" s="678">
        <v>18</v>
      </c>
      <c r="AY42" s="677"/>
      <c r="AZ42" s="676">
        <v>18</v>
      </c>
      <c r="BA42" s="677"/>
      <c r="BB42" s="678">
        <v>18</v>
      </c>
      <c r="BC42" s="573"/>
      <c r="BD42" s="678">
        <v>18</v>
      </c>
      <c r="BE42" s="677"/>
      <c r="BF42" s="654">
        <v>9</v>
      </c>
      <c r="BG42" s="573"/>
      <c r="BH42" s="119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</row>
    <row r="43" spans="1:77" ht="15.75" customHeight="1">
      <c r="A43" s="121"/>
      <c r="B43" s="121"/>
      <c r="C43" s="116"/>
      <c r="D43" s="121"/>
      <c r="E43" s="122">
        <v>1</v>
      </c>
      <c r="F43" s="680">
        <v>2</v>
      </c>
      <c r="G43" s="535"/>
      <c r="H43" s="535"/>
      <c r="I43" s="535"/>
      <c r="J43" s="535"/>
      <c r="K43" s="535"/>
      <c r="L43" s="535"/>
      <c r="M43" s="535"/>
      <c r="N43" s="535"/>
      <c r="O43" s="535"/>
      <c r="P43" s="535"/>
      <c r="Q43" s="535"/>
      <c r="R43" s="535"/>
      <c r="S43" s="535"/>
      <c r="T43" s="535"/>
      <c r="U43" s="535"/>
      <c r="V43" s="680">
        <v>3</v>
      </c>
      <c r="W43" s="527"/>
      <c r="X43" s="680">
        <v>4</v>
      </c>
      <c r="Y43" s="535"/>
      <c r="Z43" s="680">
        <v>5</v>
      </c>
      <c r="AA43" s="527"/>
      <c r="AB43" s="680">
        <v>6</v>
      </c>
      <c r="AC43" s="535"/>
      <c r="AD43" s="680">
        <v>7</v>
      </c>
      <c r="AE43" s="527"/>
      <c r="AF43" s="680">
        <v>8</v>
      </c>
      <c r="AG43" s="527"/>
      <c r="AH43" s="681">
        <v>9</v>
      </c>
      <c r="AI43" s="535"/>
      <c r="AJ43" s="680">
        <v>10</v>
      </c>
      <c r="AK43" s="527"/>
      <c r="AL43" s="681">
        <v>11</v>
      </c>
      <c r="AM43" s="535"/>
      <c r="AN43" s="680">
        <v>12</v>
      </c>
      <c r="AO43" s="527"/>
      <c r="AP43" s="681">
        <v>13</v>
      </c>
      <c r="AQ43" s="535"/>
      <c r="AR43" s="680">
        <v>14</v>
      </c>
      <c r="AS43" s="527"/>
      <c r="AT43" s="681">
        <v>15</v>
      </c>
      <c r="AU43" s="535"/>
      <c r="AV43" s="680">
        <v>16</v>
      </c>
      <c r="AW43" s="527"/>
      <c r="AX43" s="681">
        <v>17</v>
      </c>
      <c r="AY43" s="535"/>
      <c r="AZ43" s="680">
        <v>18</v>
      </c>
      <c r="BA43" s="527"/>
      <c r="BB43" s="681">
        <v>19</v>
      </c>
      <c r="BC43" s="535"/>
      <c r="BD43" s="680">
        <v>20</v>
      </c>
      <c r="BE43" s="527"/>
      <c r="BF43" s="681">
        <v>21</v>
      </c>
      <c r="BG43" s="527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</row>
    <row r="44" spans="1:77" ht="28.5" customHeight="1">
      <c r="A44" s="121"/>
      <c r="B44" s="121"/>
      <c r="C44" s="116"/>
      <c r="D44" s="121"/>
      <c r="E44" s="660" t="s">
        <v>112</v>
      </c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5"/>
      <c r="BB44" s="535"/>
      <c r="BC44" s="535"/>
      <c r="BD44" s="535"/>
      <c r="BE44" s="535"/>
      <c r="BF44" s="535"/>
      <c r="BG44" s="527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</row>
    <row r="45" spans="1:77" ht="25.5" customHeight="1">
      <c r="A45" s="71"/>
      <c r="B45" s="71"/>
      <c r="C45" s="116"/>
      <c r="D45" s="71"/>
      <c r="E45" s="534" t="s">
        <v>113</v>
      </c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5"/>
      <c r="BB45" s="535"/>
      <c r="BC45" s="535"/>
      <c r="BD45" s="535"/>
      <c r="BE45" s="535"/>
      <c r="BF45" s="535"/>
      <c r="BG45" s="527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</row>
    <row r="46" spans="1:77" ht="25.5" customHeight="1">
      <c r="A46" s="43"/>
      <c r="B46" s="43"/>
      <c r="C46" s="116"/>
      <c r="D46" s="123"/>
      <c r="E46" s="124" t="s">
        <v>114</v>
      </c>
      <c r="F46" s="661" t="s">
        <v>115</v>
      </c>
      <c r="G46" s="640"/>
      <c r="H46" s="640"/>
      <c r="I46" s="640"/>
      <c r="J46" s="640"/>
      <c r="K46" s="640"/>
      <c r="L46" s="640"/>
      <c r="M46" s="640"/>
      <c r="N46" s="640"/>
      <c r="O46" s="640"/>
      <c r="P46" s="640"/>
      <c r="Q46" s="640"/>
      <c r="R46" s="640"/>
      <c r="S46" s="640"/>
      <c r="T46" s="640"/>
      <c r="U46" s="641"/>
      <c r="V46" s="658"/>
      <c r="W46" s="570"/>
      <c r="X46" s="657">
        <v>1</v>
      </c>
      <c r="Y46" s="659"/>
      <c r="Z46" s="658"/>
      <c r="AA46" s="570"/>
      <c r="AB46" s="657">
        <v>1</v>
      </c>
      <c r="AC46" s="659"/>
      <c r="AD46" s="658">
        <v>2</v>
      </c>
      <c r="AE46" s="570"/>
      <c r="AF46" s="658">
        <f t="shared" ref="AF46:AF66" si="2">AD46*30</f>
        <v>60</v>
      </c>
      <c r="AG46" s="570"/>
      <c r="AH46" s="658">
        <f t="shared" ref="AH46:AH66" si="3">AJ46+AL46+AN46</f>
        <v>36</v>
      </c>
      <c r="AI46" s="570"/>
      <c r="AJ46" s="658">
        <v>18</v>
      </c>
      <c r="AK46" s="570"/>
      <c r="AL46" s="657">
        <v>18</v>
      </c>
      <c r="AM46" s="556"/>
      <c r="AN46" s="658"/>
      <c r="AO46" s="570"/>
      <c r="AP46" s="658">
        <f t="shared" ref="AP46:AP66" si="4">AF46-AH46</f>
        <v>24</v>
      </c>
      <c r="AQ46" s="570"/>
      <c r="AR46" s="658">
        <v>2</v>
      </c>
      <c r="AS46" s="659"/>
      <c r="AT46" s="657"/>
      <c r="AU46" s="570"/>
      <c r="AV46" s="658"/>
      <c r="AW46" s="659"/>
      <c r="AX46" s="657"/>
      <c r="AY46" s="659"/>
      <c r="AZ46" s="658"/>
      <c r="BA46" s="659"/>
      <c r="BB46" s="657"/>
      <c r="BC46" s="659"/>
      <c r="BD46" s="658"/>
      <c r="BE46" s="659"/>
      <c r="BF46" s="657"/>
      <c r="BG46" s="570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</row>
    <row r="47" spans="1:77" ht="25.5" customHeight="1">
      <c r="A47" s="43"/>
      <c r="B47" s="43"/>
      <c r="C47" s="116"/>
      <c r="D47" s="125"/>
      <c r="E47" s="126" t="s">
        <v>116</v>
      </c>
      <c r="F47" s="682" t="s">
        <v>117</v>
      </c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683"/>
      <c r="V47" s="508"/>
      <c r="W47" s="497"/>
      <c r="X47" s="515">
        <v>2</v>
      </c>
      <c r="Y47" s="499"/>
      <c r="Z47" s="508"/>
      <c r="AA47" s="497"/>
      <c r="AB47" s="515">
        <v>2</v>
      </c>
      <c r="AC47" s="499"/>
      <c r="AD47" s="508">
        <v>2</v>
      </c>
      <c r="AE47" s="497"/>
      <c r="AF47" s="508">
        <f t="shared" si="2"/>
        <v>60</v>
      </c>
      <c r="AG47" s="497"/>
      <c r="AH47" s="515">
        <f t="shared" si="3"/>
        <v>36</v>
      </c>
      <c r="AI47" s="495"/>
      <c r="AJ47" s="508">
        <v>18</v>
      </c>
      <c r="AK47" s="497"/>
      <c r="AL47" s="515">
        <v>18</v>
      </c>
      <c r="AM47" s="495"/>
      <c r="AN47" s="508"/>
      <c r="AO47" s="497"/>
      <c r="AP47" s="515">
        <f t="shared" si="4"/>
        <v>24</v>
      </c>
      <c r="AQ47" s="495"/>
      <c r="AR47" s="508"/>
      <c r="AS47" s="499"/>
      <c r="AT47" s="538">
        <v>2</v>
      </c>
      <c r="AU47" s="497"/>
      <c r="AV47" s="515"/>
      <c r="AW47" s="499"/>
      <c r="AX47" s="538"/>
      <c r="AY47" s="495"/>
      <c r="AZ47" s="508"/>
      <c r="BA47" s="499"/>
      <c r="BB47" s="538"/>
      <c r="BC47" s="497"/>
      <c r="BD47" s="508"/>
      <c r="BE47" s="499"/>
      <c r="BF47" s="515"/>
      <c r="BG47" s="497"/>
      <c r="BH47" s="43"/>
      <c r="BI47" s="128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</row>
    <row r="48" spans="1:77" ht="30" customHeight="1">
      <c r="A48" s="43"/>
      <c r="B48" s="43"/>
      <c r="C48" s="129"/>
      <c r="D48" s="130"/>
      <c r="E48" s="124" t="s">
        <v>118</v>
      </c>
      <c r="F48" s="494" t="s">
        <v>119</v>
      </c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508"/>
      <c r="W48" s="497"/>
      <c r="X48" s="515">
        <v>2</v>
      </c>
      <c r="Y48" s="499"/>
      <c r="Z48" s="508"/>
      <c r="AA48" s="497"/>
      <c r="AB48" s="515">
        <v>1.2</v>
      </c>
      <c r="AC48" s="499"/>
      <c r="AD48" s="508">
        <v>3</v>
      </c>
      <c r="AE48" s="497"/>
      <c r="AF48" s="508">
        <f t="shared" si="2"/>
        <v>90</v>
      </c>
      <c r="AG48" s="497"/>
      <c r="AH48" s="508">
        <f t="shared" si="3"/>
        <v>72</v>
      </c>
      <c r="AI48" s="497"/>
      <c r="AJ48" s="508">
        <v>18</v>
      </c>
      <c r="AK48" s="497"/>
      <c r="AL48" s="515">
        <v>54</v>
      </c>
      <c r="AM48" s="495"/>
      <c r="AN48" s="508"/>
      <c r="AO48" s="497"/>
      <c r="AP48" s="508">
        <f t="shared" si="4"/>
        <v>18</v>
      </c>
      <c r="AQ48" s="497"/>
      <c r="AR48" s="508">
        <v>2</v>
      </c>
      <c r="AS48" s="499"/>
      <c r="AT48" s="515">
        <v>2</v>
      </c>
      <c r="AU48" s="497"/>
      <c r="AV48" s="508"/>
      <c r="AW48" s="499"/>
      <c r="AX48" s="515"/>
      <c r="AY48" s="499"/>
      <c r="AZ48" s="508"/>
      <c r="BA48" s="499"/>
      <c r="BB48" s="515"/>
      <c r="BC48" s="499"/>
      <c r="BD48" s="508"/>
      <c r="BE48" s="499"/>
      <c r="BF48" s="515"/>
      <c r="BG48" s="497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</row>
    <row r="49" spans="1:77" ht="27.75" customHeight="1">
      <c r="A49" s="43"/>
      <c r="B49" s="43"/>
      <c r="C49" s="129"/>
      <c r="D49" s="131"/>
      <c r="E49" s="126" t="s">
        <v>120</v>
      </c>
      <c r="F49" s="494" t="s">
        <v>121</v>
      </c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508"/>
      <c r="W49" s="497"/>
      <c r="X49" s="127">
        <v>2</v>
      </c>
      <c r="Y49" s="127">
        <v>4</v>
      </c>
      <c r="Z49" s="508"/>
      <c r="AA49" s="497"/>
      <c r="AB49" s="515">
        <v>1.3</v>
      </c>
      <c r="AC49" s="495"/>
      <c r="AD49" s="508">
        <v>6</v>
      </c>
      <c r="AE49" s="497"/>
      <c r="AF49" s="508">
        <f t="shared" si="2"/>
        <v>180</v>
      </c>
      <c r="AG49" s="497"/>
      <c r="AH49" s="508">
        <f t="shared" si="3"/>
        <v>144</v>
      </c>
      <c r="AI49" s="497"/>
      <c r="AJ49" s="508"/>
      <c r="AK49" s="497"/>
      <c r="AL49" s="515">
        <v>144</v>
      </c>
      <c r="AM49" s="497"/>
      <c r="AN49" s="508"/>
      <c r="AO49" s="497"/>
      <c r="AP49" s="508">
        <f t="shared" si="4"/>
        <v>36</v>
      </c>
      <c r="AQ49" s="497"/>
      <c r="AR49" s="508">
        <v>2</v>
      </c>
      <c r="AS49" s="499"/>
      <c r="AT49" s="538">
        <v>2</v>
      </c>
      <c r="AU49" s="497"/>
      <c r="AV49" s="508">
        <v>2</v>
      </c>
      <c r="AW49" s="499"/>
      <c r="AX49" s="538">
        <v>2</v>
      </c>
      <c r="AY49" s="497"/>
      <c r="AZ49" s="508"/>
      <c r="BA49" s="495"/>
      <c r="BB49" s="538"/>
      <c r="BC49" s="497"/>
      <c r="BD49" s="508"/>
      <c r="BE49" s="495"/>
      <c r="BF49" s="538"/>
      <c r="BG49" s="497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</row>
    <row r="50" spans="1:77" ht="25.5" customHeight="1">
      <c r="A50" s="43"/>
      <c r="B50" s="43"/>
      <c r="C50" s="116"/>
      <c r="D50" s="132"/>
      <c r="E50" s="124" t="s">
        <v>122</v>
      </c>
      <c r="F50" s="494" t="s">
        <v>123</v>
      </c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  <c r="R50" s="495"/>
      <c r="S50" s="495"/>
      <c r="T50" s="495"/>
      <c r="U50" s="497"/>
      <c r="V50" s="508"/>
      <c r="W50" s="497"/>
      <c r="X50" s="515">
        <v>7</v>
      </c>
      <c r="Y50" s="499"/>
      <c r="Z50" s="508"/>
      <c r="AA50" s="497"/>
      <c r="AB50" s="515">
        <v>7</v>
      </c>
      <c r="AC50" s="497"/>
      <c r="AD50" s="515">
        <v>4</v>
      </c>
      <c r="AE50" s="495"/>
      <c r="AF50" s="508">
        <f t="shared" si="2"/>
        <v>120</v>
      </c>
      <c r="AG50" s="497"/>
      <c r="AH50" s="508">
        <f t="shared" si="3"/>
        <v>72</v>
      </c>
      <c r="AI50" s="497"/>
      <c r="AJ50" s="508">
        <v>36</v>
      </c>
      <c r="AK50" s="497"/>
      <c r="AL50" s="508">
        <v>36</v>
      </c>
      <c r="AM50" s="497"/>
      <c r="AN50" s="538"/>
      <c r="AO50" s="497"/>
      <c r="AP50" s="508">
        <f t="shared" si="4"/>
        <v>48</v>
      </c>
      <c r="AQ50" s="497"/>
      <c r="AR50" s="508"/>
      <c r="AS50" s="499"/>
      <c r="AT50" s="515"/>
      <c r="AU50" s="499"/>
      <c r="AV50" s="508"/>
      <c r="AW50" s="499"/>
      <c r="AX50" s="515"/>
      <c r="AY50" s="499"/>
      <c r="AZ50" s="508"/>
      <c r="BA50" s="499"/>
      <c r="BB50" s="515"/>
      <c r="BC50" s="499"/>
      <c r="BD50" s="508">
        <v>4</v>
      </c>
      <c r="BE50" s="499"/>
      <c r="BF50" s="515"/>
      <c r="BG50" s="497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</row>
    <row r="51" spans="1:77" ht="25.5" customHeight="1">
      <c r="A51" s="43"/>
      <c r="B51" s="43"/>
      <c r="C51" s="116"/>
      <c r="D51" s="132"/>
      <c r="E51" s="126" t="s">
        <v>124</v>
      </c>
      <c r="F51" s="494" t="s">
        <v>125</v>
      </c>
      <c r="G51" s="495"/>
      <c r="H51" s="495"/>
      <c r="I51" s="495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7"/>
      <c r="V51" s="508"/>
      <c r="W51" s="497"/>
      <c r="X51" s="515">
        <v>7</v>
      </c>
      <c r="Y51" s="499"/>
      <c r="Z51" s="508"/>
      <c r="AA51" s="499"/>
      <c r="AB51" s="508">
        <v>7</v>
      </c>
      <c r="AC51" s="499"/>
      <c r="AD51" s="508">
        <v>4</v>
      </c>
      <c r="AE51" s="499"/>
      <c r="AF51" s="508">
        <f t="shared" si="2"/>
        <v>120</v>
      </c>
      <c r="AG51" s="497"/>
      <c r="AH51" s="508">
        <f t="shared" si="3"/>
        <v>72</v>
      </c>
      <c r="AI51" s="497"/>
      <c r="AJ51" s="508">
        <v>36</v>
      </c>
      <c r="AK51" s="497"/>
      <c r="AL51" s="508">
        <v>28</v>
      </c>
      <c r="AM51" s="497"/>
      <c r="AN51" s="515">
        <v>8</v>
      </c>
      <c r="AO51" s="499"/>
      <c r="AP51" s="508">
        <f t="shared" si="4"/>
        <v>48</v>
      </c>
      <c r="AQ51" s="497"/>
      <c r="AR51" s="508"/>
      <c r="AS51" s="499"/>
      <c r="AT51" s="515"/>
      <c r="AU51" s="499"/>
      <c r="AV51" s="508"/>
      <c r="AW51" s="499"/>
      <c r="AX51" s="515"/>
      <c r="AY51" s="499"/>
      <c r="AZ51" s="508"/>
      <c r="BA51" s="499"/>
      <c r="BB51" s="515"/>
      <c r="BC51" s="499"/>
      <c r="BD51" s="508">
        <v>4</v>
      </c>
      <c r="BE51" s="499"/>
      <c r="BF51" s="515"/>
      <c r="BG51" s="497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</row>
    <row r="52" spans="1:77" ht="27.75" customHeight="1">
      <c r="A52" s="43"/>
      <c r="B52" s="43"/>
      <c r="C52" s="129"/>
      <c r="D52" s="131"/>
      <c r="E52" s="124" t="s">
        <v>126</v>
      </c>
      <c r="F52" s="682" t="s">
        <v>127</v>
      </c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683"/>
      <c r="V52" s="508"/>
      <c r="W52" s="497"/>
      <c r="X52" s="515">
        <v>4</v>
      </c>
      <c r="Y52" s="495"/>
      <c r="Z52" s="508"/>
      <c r="AA52" s="497"/>
      <c r="AB52" s="515">
        <v>4</v>
      </c>
      <c r="AC52" s="495"/>
      <c r="AD52" s="508">
        <v>2</v>
      </c>
      <c r="AE52" s="497"/>
      <c r="AF52" s="508">
        <f t="shared" si="2"/>
        <v>60</v>
      </c>
      <c r="AG52" s="497"/>
      <c r="AH52" s="508">
        <f t="shared" si="3"/>
        <v>36</v>
      </c>
      <c r="AI52" s="497"/>
      <c r="AJ52" s="685">
        <v>18</v>
      </c>
      <c r="AK52" s="497"/>
      <c r="AL52" s="684">
        <v>18</v>
      </c>
      <c r="AM52" s="497"/>
      <c r="AN52" s="685"/>
      <c r="AO52" s="497"/>
      <c r="AP52" s="508">
        <f t="shared" si="4"/>
        <v>24</v>
      </c>
      <c r="AQ52" s="497"/>
      <c r="AR52" s="508"/>
      <c r="AS52" s="499"/>
      <c r="AT52" s="538"/>
      <c r="AU52" s="497"/>
      <c r="AV52" s="508"/>
      <c r="AW52" s="499"/>
      <c r="AX52" s="538">
        <v>2</v>
      </c>
      <c r="AY52" s="497"/>
      <c r="AZ52" s="508"/>
      <c r="BA52" s="495"/>
      <c r="BB52" s="538"/>
      <c r="BC52" s="497"/>
      <c r="BD52" s="508"/>
      <c r="BE52" s="495"/>
      <c r="BF52" s="538"/>
      <c r="BG52" s="497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</row>
    <row r="53" spans="1:77" ht="25.5" customHeight="1">
      <c r="A53" s="43"/>
      <c r="B53" s="43"/>
      <c r="C53" s="116"/>
      <c r="D53" s="132"/>
      <c r="E53" s="126" t="s">
        <v>128</v>
      </c>
      <c r="F53" s="682" t="s">
        <v>129</v>
      </c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7"/>
      <c r="V53" s="508"/>
      <c r="W53" s="497"/>
      <c r="X53" s="684">
        <v>3</v>
      </c>
      <c r="Y53" s="499"/>
      <c r="Z53" s="508"/>
      <c r="AA53" s="497"/>
      <c r="AB53" s="684">
        <v>3</v>
      </c>
      <c r="AC53" s="497"/>
      <c r="AD53" s="684">
        <v>2</v>
      </c>
      <c r="AE53" s="495"/>
      <c r="AF53" s="508">
        <f t="shared" si="2"/>
        <v>60</v>
      </c>
      <c r="AG53" s="497"/>
      <c r="AH53" s="508">
        <f t="shared" si="3"/>
        <v>36</v>
      </c>
      <c r="AI53" s="497"/>
      <c r="AJ53" s="685">
        <v>18</v>
      </c>
      <c r="AK53" s="497"/>
      <c r="AL53" s="685">
        <v>18</v>
      </c>
      <c r="AM53" s="497"/>
      <c r="AN53" s="538"/>
      <c r="AO53" s="497"/>
      <c r="AP53" s="508">
        <f t="shared" si="4"/>
        <v>24</v>
      </c>
      <c r="AQ53" s="497"/>
      <c r="AR53" s="508"/>
      <c r="AS53" s="499"/>
      <c r="AT53" s="515"/>
      <c r="AU53" s="499"/>
      <c r="AV53" s="685">
        <v>2</v>
      </c>
      <c r="AW53" s="499"/>
      <c r="AX53" s="515"/>
      <c r="AY53" s="499"/>
      <c r="AZ53" s="508"/>
      <c r="BA53" s="499"/>
      <c r="BB53" s="515"/>
      <c r="BC53" s="499"/>
      <c r="BD53" s="508"/>
      <c r="BE53" s="499"/>
      <c r="BF53" s="515"/>
      <c r="BG53" s="497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</row>
    <row r="54" spans="1:77" ht="25.5" customHeight="1">
      <c r="A54" s="43"/>
      <c r="B54" s="43"/>
      <c r="C54" s="116"/>
      <c r="D54" s="132"/>
      <c r="E54" s="124" t="s">
        <v>130</v>
      </c>
      <c r="F54" s="682" t="s">
        <v>131</v>
      </c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7"/>
      <c r="V54" s="508"/>
      <c r="W54" s="497"/>
      <c r="X54" s="684">
        <v>6</v>
      </c>
      <c r="Y54" s="499"/>
      <c r="Z54" s="508"/>
      <c r="AA54" s="499"/>
      <c r="AB54" s="685">
        <v>6</v>
      </c>
      <c r="AC54" s="499"/>
      <c r="AD54" s="685">
        <v>2</v>
      </c>
      <c r="AE54" s="499"/>
      <c r="AF54" s="508">
        <f t="shared" si="2"/>
        <v>60</v>
      </c>
      <c r="AG54" s="497"/>
      <c r="AH54" s="508">
        <f t="shared" si="3"/>
        <v>36</v>
      </c>
      <c r="AI54" s="497"/>
      <c r="AJ54" s="685">
        <v>18</v>
      </c>
      <c r="AK54" s="497"/>
      <c r="AL54" s="685">
        <v>18</v>
      </c>
      <c r="AM54" s="497"/>
      <c r="AN54" s="515"/>
      <c r="AO54" s="499"/>
      <c r="AP54" s="508">
        <f t="shared" si="4"/>
        <v>24</v>
      </c>
      <c r="AQ54" s="497"/>
      <c r="AR54" s="508"/>
      <c r="AS54" s="499"/>
      <c r="AT54" s="515"/>
      <c r="AU54" s="499"/>
      <c r="AV54" s="508"/>
      <c r="AW54" s="499"/>
      <c r="AX54" s="515"/>
      <c r="AY54" s="499"/>
      <c r="AZ54" s="508"/>
      <c r="BA54" s="499"/>
      <c r="BB54" s="684">
        <v>2</v>
      </c>
      <c r="BC54" s="499"/>
      <c r="BD54" s="508"/>
      <c r="BE54" s="499"/>
      <c r="BF54" s="515"/>
      <c r="BG54" s="497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</row>
    <row r="55" spans="1:77" ht="25.5" customHeight="1">
      <c r="A55" s="43"/>
      <c r="B55" s="43"/>
      <c r="C55" s="129"/>
      <c r="D55" s="131"/>
      <c r="E55" s="124" t="s">
        <v>132</v>
      </c>
      <c r="F55" s="494" t="s">
        <v>133</v>
      </c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5"/>
      <c r="U55" s="495"/>
      <c r="V55" s="508">
        <v>8</v>
      </c>
      <c r="W55" s="497"/>
      <c r="X55" s="515">
        <v>6</v>
      </c>
      <c r="Y55" s="495"/>
      <c r="Z55" s="508"/>
      <c r="AA55" s="497"/>
      <c r="AB55" s="515">
        <v>5.7</v>
      </c>
      <c r="AC55" s="495"/>
      <c r="AD55" s="508">
        <v>6</v>
      </c>
      <c r="AE55" s="497"/>
      <c r="AF55" s="508">
        <f t="shared" si="2"/>
        <v>180</v>
      </c>
      <c r="AG55" s="497"/>
      <c r="AH55" s="508">
        <f t="shared" si="3"/>
        <v>126</v>
      </c>
      <c r="AI55" s="497"/>
      <c r="AJ55" s="508"/>
      <c r="AK55" s="497"/>
      <c r="AL55" s="515">
        <v>126</v>
      </c>
      <c r="AM55" s="497"/>
      <c r="AN55" s="508"/>
      <c r="AO55" s="497"/>
      <c r="AP55" s="508">
        <f t="shared" si="4"/>
        <v>54</v>
      </c>
      <c r="AQ55" s="497"/>
      <c r="AR55" s="508"/>
      <c r="AS55" s="499"/>
      <c r="AT55" s="538"/>
      <c r="AU55" s="497"/>
      <c r="AV55" s="508"/>
      <c r="AW55" s="499"/>
      <c r="AX55" s="515"/>
      <c r="AY55" s="499"/>
      <c r="AZ55" s="508">
        <v>2</v>
      </c>
      <c r="BA55" s="499"/>
      <c r="BB55" s="515">
        <v>2</v>
      </c>
      <c r="BC55" s="499"/>
      <c r="BD55" s="508">
        <v>2</v>
      </c>
      <c r="BE55" s="499"/>
      <c r="BF55" s="515">
        <v>2</v>
      </c>
      <c r="BG55" s="497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</row>
    <row r="56" spans="1:77" ht="25.5" customHeight="1">
      <c r="A56" s="43"/>
      <c r="B56" s="43"/>
      <c r="C56" s="116"/>
      <c r="D56" s="129"/>
      <c r="E56" s="124" t="s">
        <v>134</v>
      </c>
      <c r="F56" s="695" t="s">
        <v>135</v>
      </c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1"/>
      <c r="V56" s="133">
        <v>1</v>
      </c>
      <c r="W56" s="133">
        <v>2</v>
      </c>
      <c r="X56" s="134">
        <v>1</v>
      </c>
      <c r="Y56" s="135">
        <v>3</v>
      </c>
      <c r="Z56" s="688"/>
      <c r="AA56" s="521"/>
      <c r="AB56" s="688" t="s">
        <v>136</v>
      </c>
      <c r="AC56" s="523"/>
      <c r="AD56" s="688">
        <v>20</v>
      </c>
      <c r="AE56" s="521"/>
      <c r="AF56" s="688">
        <f t="shared" si="2"/>
        <v>600</v>
      </c>
      <c r="AG56" s="521"/>
      <c r="AH56" s="688">
        <f t="shared" si="3"/>
        <v>360</v>
      </c>
      <c r="AI56" s="521"/>
      <c r="AJ56" s="688">
        <v>180</v>
      </c>
      <c r="AK56" s="521"/>
      <c r="AL56" s="688">
        <v>180</v>
      </c>
      <c r="AM56" s="521"/>
      <c r="AN56" s="686"/>
      <c r="AO56" s="523"/>
      <c r="AP56" s="688">
        <f t="shared" si="4"/>
        <v>240</v>
      </c>
      <c r="AQ56" s="521"/>
      <c r="AR56" s="689">
        <v>8</v>
      </c>
      <c r="AS56" s="690"/>
      <c r="AT56" s="697">
        <v>8</v>
      </c>
      <c r="AU56" s="698"/>
      <c r="AV56" s="689">
        <v>4</v>
      </c>
      <c r="AW56" s="690"/>
      <c r="AX56" s="687"/>
      <c r="AY56" s="521"/>
      <c r="AZ56" s="688"/>
      <c r="BA56" s="532"/>
      <c r="BB56" s="687"/>
      <c r="BC56" s="521"/>
      <c r="BD56" s="686"/>
      <c r="BE56" s="532"/>
      <c r="BF56" s="687"/>
      <c r="BG56" s="521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</row>
    <row r="57" spans="1:77" ht="25.5" customHeight="1">
      <c r="A57" s="43"/>
      <c r="B57" s="43"/>
      <c r="C57" s="116"/>
      <c r="D57" s="129"/>
      <c r="E57" s="124" t="s">
        <v>137</v>
      </c>
      <c r="F57" s="494" t="s">
        <v>138</v>
      </c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495"/>
      <c r="S57" s="495"/>
      <c r="T57" s="495"/>
      <c r="U57" s="497"/>
      <c r="V57" s="136">
        <v>1</v>
      </c>
      <c r="W57" s="137">
        <v>2</v>
      </c>
      <c r="X57" s="692"/>
      <c r="Y57" s="497"/>
      <c r="Z57" s="692"/>
      <c r="AA57" s="497"/>
      <c r="AB57" s="692">
        <v>1.2</v>
      </c>
      <c r="AC57" s="495"/>
      <c r="AD57" s="692">
        <v>12</v>
      </c>
      <c r="AE57" s="497"/>
      <c r="AF57" s="692">
        <f t="shared" si="2"/>
        <v>360</v>
      </c>
      <c r="AG57" s="497"/>
      <c r="AH57" s="692">
        <f t="shared" si="3"/>
        <v>198</v>
      </c>
      <c r="AI57" s="497"/>
      <c r="AJ57" s="692">
        <v>108</v>
      </c>
      <c r="AK57" s="497"/>
      <c r="AL57" s="692">
        <v>72</v>
      </c>
      <c r="AM57" s="497"/>
      <c r="AN57" s="691">
        <v>18</v>
      </c>
      <c r="AO57" s="495"/>
      <c r="AP57" s="692">
        <f t="shared" si="4"/>
        <v>162</v>
      </c>
      <c r="AQ57" s="497"/>
      <c r="AR57" s="693">
        <v>4</v>
      </c>
      <c r="AS57" s="683"/>
      <c r="AT57" s="694">
        <v>7</v>
      </c>
      <c r="AU57" s="497"/>
      <c r="AV57" s="693"/>
      <c r="AW57" s="683"/>
      <c r="AX57" s="696"/>
      <c r="AY57" s="497"/>
      <c r="AZ57" s="692"/>
      <c r="BA57" s="499"/>
      <c r="BB57" s="691"/>
      <c r="BC57" s="497"/>
      <c r="BD57" s="691"/>
      <c r="BE57" s="499"/>
      <c r="BF57" s="691"/>
      <c r="BG57" s="497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</row>
    <row r="58" spans="1:77" ht="25.5" customHeight="1">
      <c r="A58" s="43"/>
      <c r="B58" s="43"/>
      <c r="C58" s="116"/>
      <c r="D58" s="129"/>
      <c r="E58" s="124" t="s">
        <v>139</v>
      </c>
      <c r="F58" s="494" t="s">
        <v>140</v>
      </c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497"/>
      <c r="V58" s="691">
        <v>2</v>
      </c>
      <c r="W58" s="497"/>
      <c r="X58" s="692">
        <v>1</v>
      </c>
      <c r="Y58" s="497"/>
      <c r="Z58" s="692"/>
      <c r="AA58" s="497"/>
      <c r="AB58" s="692">
        <v>1.2</v>
      </c>
      <c r="AC58" s="495"/>
      <c r="AD58" s="692">
        <v>5</v>
      </c>
      <c r="AE58" s="497"/>
      <c r="AF58" s="692">
        <f t="shared" si="2"/>
        <v>150</v>
      </c>
      <c r="AG58" s="497"/>
      <c r="AH58" s="692">
        <f t="shared" si="3"/>
        <v>90</v>
      </c>
      <c r="AI58" s="497"/>
      <c r="AJ58" s="692">
        <v>36</v>
      </c>
      <c r="AK58" s="497"/>
      <c r="AL58" s="692">
        <v>36</v>
      </c>
      <c r="AM58" s="497"/>
      <c r="AN58" s="691">
        <v>18</v>
      </c>
      <c r="AO58" s="495"/>
      <c r="AP58" s="692">
        <f t="shared" si="4"/>
        <v>60</v>
      </c>
      <c r="AQ58" s="497"/>
      <c r="AR58" s="692">
        <v>2</v>
      </c>
      <c r="AS58" s="495"/>
      <c r="AT58" s="696">
        <v>3</v>
      </c>
      <c r="AU58" s="497"/>
      <c r="AV58" s="692"/>
      <c r="AW58" s="495"/>
      <c r="AX58" s="696"/>
      <c r="AY58" s="497"/>
      <c r="AZ58" s="692"/>
      <c r="BA58" s="499"/>
      <c r="BB58" s="691"/>
      <c r="BC58" s="497"/>
      <c r="BD58" s="691"/>
      <c r="BE58" s="499"/>
      <c r="BF58" s="691"/>
      <c r="BG58" s="497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</row>
    <row r="59" spans="1:77" ht="25.5" customHeight="1">
      <c r="A59" s="43"/>
      <c r="B59" s="43"/>
      <c r="C59" s="116"/>
      <c r="D59" s="132"/>
      <c r="E59" s="124" t="s">
        <v>141</v>
      </c>
      <c r="F59" s="494" t="s">
        <v>142</v>
      </c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7"/>
      <c r="V59" s="508"/>
      <c r="W59" s="497"/>
      <c r="X59" s="515">
        <v>1</v>
      </c>
      <c r="Y59" s="499"/>
      <c r="Z59" s="508"/>
      <c r="AA59" s="499"/>
      <c r="AB59" s="508"/>
      <c r="AC59" s="499"/>
      <c r="AD59" s="508">
        <v>2</v>
      </c>
      <c r="AE59" s="499"/>
      <c r="AF59" s="508">
        <f t="shared" si="2"/>
        <v>60</v>
      </c>
      <c r="AG59" s="499"/>
      <c r="AH59" s="508">
        <f t="shared" si="3"/>
        <v>34</v>
      </c>
      <c r="AI59" s="497"/>
      <c r="AJ59" s="508">
        <v>2</v>
      </c>
      <c r="AK59" s="497"/>
      <c r="AL59" s="508"/>
      <c r="AM59" s="497"/>
      <c r="AN59" s="515">
        <v>32</v>
      </c>
      <c r="AO59" s="499"/>
      <c r="AP59" s="508">
        <f t="shared" si="4"/>
        <v>26</v>
      </c>
      <c r="AQ59" s="499"/>
      <c r="AR59" s="508">
        <v>2</v>
      </c>
      <c r="AS59" s="499"/>
      <c r="AT59" s="515"/>
      <c r="AU59" s="499"/>
      <c r="AV59" s="508"/>
      <c r="AW59" s="499"/>
      <c r="AX59" s="515"/>
      <c r="AY59" s="499"/>
      <c r="AZ59" s="508"/>
      <c r="BA59" s="499"/>
      <c r="BB59" s="515"/>
      <c r="BC59" s="499"/>
      <c r="BD59" s="508"/>
      <c r="BE59" s="499"/>
      <c r="BF59" s="515"/>
      <c r="BG59" s="497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</row>
    <row r="60" spans="1:77" ht="25.5" customHeight="1">
      <c r="A60" s="138"/>
      <c r="B60" s="138"/>
      <c r="C60" s="139"/>
      <c r="D60" s="140"/>
      <c r="E60" s="141" t="s">
        <v>143</v>
      </c>
      <c r="F60" s="512" t="s">
        <v>144</v>
      </c>
      <c r="G60" s="495"/>
      <c r="H60" s="495"/>
      <c r="I60" s="495"/>
      <c r="J60" s="495"/>
      <c r="K60" s="495"/>
      <c r="L60" s="495"/>
      <c r="M60" s="495"/>
      <c r="N60" s="495"/>
      <c r="O60" s="495"/>
      <c r="P60" s="495"/>
      <c r="Q60" s="495"/>
      <c r="R60" s="495"/>
      <c r="S60" s="495"/>
      <c r="T60" s="495"/>
      <c r="U60" s="497"/>
      <c r="V60" s="699">
        <v>1</v>
      </c>
      <c r="W60" s="497"/>
      <c r="X60" s="142">
        <v>1</v>
      </c>
      <c r="Y60" s="143">
        <v>2</v>
      </c>
      <c r="Z60" s="699"/>
      <c r="AA60" s="497"/>
      <c r="AB60" s="699" t="s">
        <v>145</v>
      </c>
      <c r="AC60" s="497"/>
      <c r="AD60" s="699">
        <v>10</v>
      </c>
      <c r="AE60" s="497"/>
      <c r="AF60" s="699">
        <f t="shared" si="2"/>
        <v>300</v>
      </c>
      <c r="AG60" s="497"/>
      <c r="AH60" s="699">
        <f t="shared" si="3"/>
        <v>150</v>
      </c>
      <c r="AI60" s="497"/>
      <c r="AJ60" s="699">
        <v>46</v>
      </c>
      <c r="AK60" s="497"/>
      <c r="AL60" s="699">
        <v>18</v>
      </c>
      <c r="AM60" s="497"/>
      <c r="AN60" s="699">
        <v>86</v>
      </c>
      <c r="AO60" s="497"/>
      <c r="AP60" s="699">
        <f t="shared" si="4"/>
        <v>150</v>
      </c>
      <c r="AQ60" s="497"/>
      <c r="AR60" s="699">
        <v>5</v>
      </c>
      <c r="AS60" s="499"/>
      <c r="AT60" s="704">
        <v>3</v>
      </c>
      <c r="AU60" s="497"/>
      <c r="AV60" s="699"/>
      <c r="AW60" s="499"/>
      <c r="AX60" s="704"/>
      <c r="AY60" s="497"/>
      <c r="AZ60" s="699"/>
      <c r="BA60" s="499"/>
      <c r="BB60" s="704"/>
      <c r="BC60" s="497"/>
      <c r="BD60" s="699"/>
      <c r="BE60" s="499"/>
      <c r="BF60" s="704"/>
      <c r="BG60" s="497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</row>
    <row r="61" spans="1:77" ht="25.5" customHeight="1">
      <c r="A61" s="43"/>
      <c r="B61" s="43"/>
      <c r="C61" s="116"/>
      <c r="D61" s="116"/>
      <c r="E61" s="124" t="s">
        <v>146</v>
      </c>
      <c r="F61" s="519" t="s">
        <v>147</v>
      </c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1"/>
      <c r="V61" s="701"/>
      <c r="W61" s="501"/>
      <c r="X61" s="700">
        <v>1</v>
      </c>
      <c r="Y61" s="501"/>
      <c r="Z61" s="700"/>
      <c r="AA61" s="501"/>
      <c r="AB61" s="700">
        <v>1</v>
      </c>
      <c r="AC61" s="503"/>
      <c r="AD61" s="700">
        <v>3</v>
      </c>
      <c r="AE61" s="501"/>
      <c r="AF61" s="700">
        <f t="shared" si="2"/>
        <v>90</v>
      </c>
      <c r="AG61" s="501"/>
      <c r="AH61" s="700">
        <f t="shared" si="3"/>
        <v>54</v>
      </c>
      <c r="AI61" s="501"/>
      <c r="AJ61" s="700">
        <v>18</v>
      </c>
      <c r="AK61" s="501"/>
      <c r="AL61" s="700"/>
      <c r="AM61" s="501"/>
      <c r="AN61" s="701">
        <v>36</v>
      </c>
      <c r="AO61" s="503"/>
      <c r="AP61" s="700">
        <f t="shared" si="4"/>
        <v>36</v>
      </c>
      <c r="AQ61" s="501"/>
      <c r="AR61" s="700">
        <v>3</v>
      </c>
      <c r="AS61" s="503"/>
      <c r="AT61" s="703"/>
      <c r="AU61" s="501"/>
      <c r="AV61" s="700"/>
      <c r="AW61" s="503"/>
      <c r="AX61" s="703"/>
      <c r="AY61" s="501"/>
      <c r="AZ61" s="700"/>
      <c r="BA61" s="516"/>
      <c r="BB61" s="701"/>
      <c r="BC61" s="501"/>
      <c r="BD61" s="701"/>
      <c r="BE61" s="516"/>
      <c r="BF61" s="701"/>
      <c r="BG61" s="501"/>
      <c r="BH61" s="43"/>
      <c r="BI61" s="43"/>
      <c r="BJ61" s="8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</row>
    <row r="62" spans="1:77" ht="25.5" customHeight="1">
      <c r="A62" s="138"/>
      <c r="B62" s="138"/>
      <c r="C62" s="139"/>
      <c r="D62" s="144"/>
      <c r="E62" s="141" t="s">
        <v>148</v>
      </c>
      <c r="F62" s="512" t="s">
        <v>149</v>
      </c>
      <c r="G62" s="495"/>
      <c r="H62" s="495"/>
      <c r="I62" s="495"/>
      <c r="J62" s="495"/>
      <c r="K62" s="495"/>
      <c r="L62" s="495"/>
      <c r="M62" s="495"/>
      <c r="N62" s="495"/>
      <c r="O62" s="495"/>
      <c r="P62" s="495"/>
      <c r="Q62" s="495"/>
      <c r="R62" s="495"/>
      <c r="S62" s="495"/>
      <c r="T62" s="495"/>
      <c r="U62" s="497"/>
      <c r="V62" s="513">
        <v>3</v>
      </c>
      <c r="W62" s="497"/>
      <c r="X62" s="702"/>
      <c r="Y62" s="499"/>
      <c r="Z62" s="513"/>
      <c r="AA62" s="499"/>
      <c r="AB62" s="513">
        <v>3</v>
      </c>
      <c r="AC62" s="499"/>
      <c r="AD62" s="513">
        <v>8</v>
      </c>
      <c r="AE62" s="499"/>
      <c r="AF62" s="513">
        <f t="shared" si="2"/>
        <v>240</v>
      </c>
      <c r="AG62" s="497"/>
      <c r="AH62" s="513">
        <f t="shared" si="3"/>
        <v>144</v>
      </c>
      <c r="AI62" s="497"/>
      <c r="AJ62" s="513">
        <v>72</v>
      </c>
      <c r="AK62" s="497"/>
      <c r="AL62" s="513">
        <v>54</v>
      </c>
      <c r="AM62" s="497"/>
      <c r="AN62" s="702">
        <v>18</v>
      </c>
      <c r="AO62" s="499"/>
      <c r="AP62" s="513">
        <f t="shared" si="4"/>
        <v>96</v>
      </c>
      <c r="AQ62" s="497"/>
      <c r="AR62" s="513"/>
      <c r="AS62" s="499"/>
      <c r="AT62" s="702"/>
      <c r="AU62" s="499"/>
      <c r="AV62" s="513">
        <v>8</v>
      </c>
      <c r="AW62" s="499"/>
      <c r="AX62" s="702"/>
      <c r="AY62" s="499"/>
      <c r="AZ62" s="513"/>
      <c r="BA62" s="499"/>
      <c r="BB62" s="702"/>
      <c r="BC62" s="499"/>
      <c r="BD62" s="513"/>
      <c r="BE62" s="499"/>
      <c r="BF62" s="702"/>
      <c r="BG62" s="497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</row>
    <row r="63" spans="1:77" ht="25.5" customHeight="1">
      <c r="A63" s="138"/>
      <c r="B63" s="138"/>
      <c r="C63" s="139"/>
      <c r="D63" s="144"/>
      <c r="E63" s="141" t="s">
        <v>150</v>
      </c>
      <c r="F63" s="512" t="s">
        <v>151</v>
      </c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5"/>
      <c r="T63" s="495"/>
      <c r="U63" s="497"/>
      <c r="V63" s="513">
        <v>4</v>
      </c>
      <c r="W63" s="497"/>
      <c r="X63" s="702"/>
      <c r="Y63" s="499"/>
      <c r="Z63" s="513"/>
      <c r="AA63" s="499"/>
      <c r="AB63" s="513">
        <v>4</v>
      </c>
      <c r="AC63" s="499"/>
      <c r="AD63" s="513">
        <v>7.5</v>
      </c>
      <c r="AE63" s="499"/>
      <c r="AF63" s="513">
        <f t="shared" si="2"/>
        <v>225</v>
      </c>
      <c r="AG63" s="497"/>
      <c r="AH63" s="513">
        <f t="shared" si="3"/>
        <v>126</v>
      </c>
      <c r="AI63" s="497"/>
      <c r="AJ63" s="513">
        <v>54</v>
      </c>
      <c r="AK63" s="497"/>
      <c r="AL63" s="513">
        <v>36</v>
      </c>
      <c r="AM63" s="497"/>
      <c r="AN63" s="702">
        <v>36</v>
      </c>
      <c r="AO63" s="499"/>
      <c r="AP63" s="513">
        <f t="shared" si="4"/>
        <v>99</v>
      </c>
      <c r="AQ63" s="497"/>
      <c r="AR63" s="513"/>
      <c r="AS63" s="499"/>
      <c r="AT63" s="702"/>
      <c r="AU63" s="499"/>
      <c r="AV63" s="513"/>
      <c r="AW63" s="499"/>
      <c r="AX63" s="702">
        <v>7</v>
      </c>
      <c r="AY63" s="499"/>
      <c r="AZ63" s="513"/>
      <c r="BA63" s="499"/>
      <c r="BB63" s="702"/>
      <c r="BC63" s="499"/>
      <c r="BD63" s="513"/>
      <c r="BE63" s="499"/>
      <c r="BF63" s="702"/>
      <c r="BG63" s="497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</row>
    <row r="64" spans="1:77" ht="25.5" customHeight="1">
      <c r="A64" s="138"/>
      <c r="B64" s="138"/>
      <c r="C64" s="139"/>
      <c r="D64" s="144"/>
      <c r="E64" s="141" t="s">
        <v>152</v>
      </c>
      <c r="F64" s="512" t="s">
        <v>153</v>
      </c>
      <c r="G64" s="495"/>
      <c r="H64" s="495"/>
      <c r="I64" s="495"/>
      <c r="J64" s="495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497"/>
      <c r="V64" s="513">
        <v>4</v>
      </c>
      <c r="W64" s="497"/>
      <c r="X64" s="702"/>
      <c r="Y64" s="499"/>
      <c r="Z64" s="513"/>
      <c r="AA64" s="499"/>
      <c r="AB64" s="513">
        <v>4</v>
      </c>
      <c r="AC64" s="499"/>
      <c r="AD64" s="513">
        <v>7.5</v>
      </c>
      <c r="AE64" s="499"/>
      <c r="AF64" s="513">
        <f t="shared" si="2"/>
        <v>225</v>
      </c>
      <c r="AG64" s="497"/>
      <c r="AH64" s="513">
        <f t="shared" si="3"/>
        <v>126</v>
      </c>
      <c r="AI64" s="497"/>
      <c r="AJ64" s="513">
        <v>54</v>
      </c>
      <c r="AK64" s="497"/>
      <c r="AL64" s="513">
        <v>36</v>
      </c>
      <c r="AM64" s="497"/>
      <c r="AN64" s="702">
        <v>36</v>
      </c>
      <c r="AO64" s="499"/>
      <c r="AP64" s="513">
        <f t="shared" si="4"/>
        <v>99</v>
      </c>
      <c r="AQ64" s="497"/>
      <c r="AR64" s="513"/>
      <c r="AS64" s="499"/>
      <c r="AT64" s="702"/>
      <c r="AU64" s="499"/>
      <c r="AV64" s="513"/>
      <c r="AW64" s="499"/>
      <c r="AX64" s="702">
        <v>7</v>
      </c>
      <c r="AY64" s="499"/>
      <c r="AZ64" s="513"/>
      <c r="BA64" s="499"/>
      <c r="BB64" s="702"/>
      <c r="BC64" s="499"/>
      <c r="BD64" s="513"/>
      <c r="BE64" s="499"/>
      <c r="BF64" s="702"/>
      <c r="BG64" s="497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</row>
    <row r="65" spans="1:77" ht="25.5" customHeight="1">
      <c r="A65" s="138"/>
      <c r="B65" s="138"/>
      <c r="C65" s="139"/>
      <c r="D65" s="144"/>
      <c r="E65" s="141" t="s">
        <v>154</v>
      </c>
      <c r="F65" s="512" t="s">
        <v>155</v>
      </c>
      <c r="G65" s="495"/>
      <c r="H65" s="495"/>
      <c r="I65" s="495"/>
      <c r="J65" s="495"/>
      <c r="K65" s="495"/>
      <c r="L65" s="495"/>
      <c r="M65" s="495"/>
      <c r="N65" s="495"/>
      <c r="O65" s="495"/>
      <c r="P65" s="495"/>
      <c r="Q65" s="495"/>
      <c r="R65" s="495"/>
      <c r="S65" s="495"/>
      <c r="T65" s="495"/>
      <c r="U65" s="497"/>
      <c r="V65" s="513">
        <v>5</v>
      </c>
      <c r="W65" s="497"/>
      <c r="X65" s="702"/>
      <c r="Y65" s="499"/>
      <c r="Z65" s="513"/>
      <c r="AA65" s="499"/>
      <c r="AB65" s="513">
        <v>5</v>
      </c>
      <c r="AC65" s="499"/>
      <c r="AD65" s="513">
        <v>5</v>
      </c>
      <c r="AE65" s="499"/>
      <c r="AF65" s="513">
        <f t="shared" si="2"/>
        <v>150</v>
      </c>
      <c r="AG65" s="497"/>
      <c r="AH65" s="513">
        <f t="shared" si="3"/>
        <v>72</v>
      </c>
      <c r="AI65" s="497"/>
      <c r="AJ65" s="513">
        <v>36</v>
      </c>
      <c r="AK65" s="497"/>
      <c r="AL65" s="513">
        <v>18</v>
      </c>
      <c r="AM65" s="497"/>
      <c r="AN65" s="702">
        <v>18</v>
      </c>
      <c r="AO65" s="499"/>
      <c r="AP65" s="513">
        <f t="shared" si="4"/>
        <v>78</v>
      </c>
      <c r="AQ65" s="497"/>
      <c r="AR65" s="513"/>
      <c r="AS65" s="499"/>
      <c r="AT65" s="702"/>
      <c r="AU65" s="499"/>
      <c r="AV65" s="513"/>
      <c r="AW65" s="499"/>
      <c r="AX65" s="702"/>
      <c r="AY65" s="499"/>
      <c r="AZ65" s="513">
        <v>4</v>
      </c>
      <c r="BA65" s="499"/>
      <c r="BB65" s="702"/>
      <c r="BC65" s="499"/>
      <c r="BD65" s="513"/>
      <c r="BE65" s="499"/>
      <c r="BF65" s="702"/>
      <c r="BG65" s="497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</row>
    <row r="66" spans="1:77" ht="25.5" customHeight="1">
      <c r="A66" s="138"/>
      <c r="B66" s="138"/>
      <c r="C66" s="139"/>
      <c r="D66" s="144"/>
      <c r="E66" s="141" t="s">
        <v>156</v>
      </c>
      <c r="F66" s="512" t="s">
        <v>157</v>
      </c>
      <c r="G66" s="495"/>
      <c r="H66" s="495"/>
      <c r="I66" s="495"/>
      <c r="J66" s="495"/>
      <c r="K66" s="495"/>
      <c r="L66" s="495"/>
      <c r="M66" s="495"/>
      <c r="N66" s="495"/>
      <c r="O66" s="495"/>
      <c r="P66" s="495"/>
      <c r="Q66" s="495"/>
      <c r="R66" s="495"/>
      <c r="S66" s="495"/>
      <c r="T66" s="495"/>
      <c r="U66" s="497"/>
      <c r="V66" s="706">
        <v>5</v>
      </c>
      <c r="W66" s="709"/>
      <c r="X66" s="711">
        <v>4</v>
      </c>
      <c r="Y66" s="690"/>
      <c r="Z66" s="712"/>
      <c r="AA66" s="698"/>
      <c r="AB66" s="713">
        <v>5</v>
      </c>
      <c r="AC66" s="698"/>
      <c r="AD66" s="713">
        <v>7</v>
      </c>
      <c r="AE66" s="587"/>
      <c r="AF66" s="504">
        <f t="shared" si="2"/>
        <v>210</v>
      </c>
      <c r="AG66" s="505"/>
      <c r="AH66" s="504">
        <f t="shared" si="3"/>
        <v>108</v>
      </c>
      <c r="AI66" s="505"/>
      <c r="AJ66" s="706">
        <v>54</v>
      </c>
      <c r="AK66" s="709"/>
      <c r="AL66" s="706">
        <v>36</v>
      </c>
      <c r="AM66" s="709"/>
      <c r="AN66" s="708">
        <v>18</v>
      </c>
      <c r="AO66" s="709"/>
      <c r="AP66" s="504">
        <f t="shared" si="4"/>
        <v>102</v>
      </c>
      <c r="AQ66" s="505"/>
      <c r="AR66" s="706"/>
      <c r="AS66" s="707"/>
      <c r="AT66" s="708"/>
      <c r="AU66" s="709"/>
      <c r="AV66" s="706"/>
      <c r="AW66" s="707"/>
      <c r="AX66" s="708"/>
      <c r="AY66" s="709"/>
      <c r="AZ66" s="706">
        <v>6</v>
      </c>
      <c r="BA66" s="707"/>
      <c r="BB66" s="708"/>
      <c r="BC66" s="576"/>
      <c r="BD66" s="706"/>
      <c r="BE66" s="707"/>
      <c r="BF66" s="710"/>
      <c r="BG66" s="709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</row>
    <row r="67" spans="1:77" ht="25.5" customHeight="1">
      <c r="A67" s="145"/>
      <c r="B67" s="145"/>
      <c r="C67" s="116"/>
      <c r="D67" s="116"/>
      <c r="E67" s="536" t="s">
        <v>158</v>
      </c>
      <c r="F67" s="535"/>
      <c r="G67" s="535"/>
      <c r="H67" s="535"/>
      <c r="I67" s="53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27"/>
      <c r="V67" s="705">
        <f>COUNT(V46:W66)</f>
        <v>12</v>
      </c>
      <c r="W67" s="527"/>
      <c r="X67" s="705">
        <f>COUNT(X46:Y66)</f>
        <v>19</v>
      </c>
      <c r="Y67" s="527"/>
      <c r="Z67" s="526">
        <v>0</v>
      </c>
      <c r="AA67" s="527"/>
      <c r="AB67" s="526">
        <v>25</v>
      </c>
      <c r="AC67" s="527"/>
      <c r="AD67" s="526">
        <f>SUM(AD46:AE66)</f>
        <v>120</v>
      </c>
      <c r="AE67" s="527"/>
      <c r="AF67" s="526">
        <f>SUM(AF46:AG66)</f>
        <v>3600</v>
      </c>
      <c r="AG67" s="527"/>
      <c r="AH67" s="526">
        <f>SUM(AH46:AI66)</f>
        <v>2128</v>
      </c>
      <c r="AI67" s="527"/>
      <c r="AJ67" s="526">
        <f>SUM(AJ46:AK66)</f>
        <v>840</v>
      </c>
      <c r="AK67" s="527"/>
      <c r="AL67" s="526">
        <f>SUM(AL46:AM66)</f>
        <v>964</v>
      </c>
      <c r="AM67" s="527"/>
      <c r="AN67" s="526">
        <f>SUM(AN46:AO66)</f>
        <v>324</v>
      </c>
      <c r="AO67" s="527"/>
      <c r="AP67" s="526">
        <f>SUM(AP46:AQ66)</f>
        <v>1472</v>
      </c>
      <c r="AQ67" s="527"/>
      <c r="AR67" s="526">
        <f>SUM(AR46:AS66)</f>
        <v>30</v>
      </c>
      <c r="AS67" s="527"/>
      <c r="AT67" s="526">
        <f>SUM(AT46:AU66)</f>
        <v>27</v>
      </c>
      <c r="AU67" s="527"/>
      <c r="AV67" s="526">
        <f>SUM(AV46:AW66)</f>
        <v>16</v>
      </c>
      <c r="AW67" s="527"/>
      <c r="AX67" s="526">
        <f>SUM(AX46:AY66)</f>
        <v>18</v>
      </c>
      <c r="AY67" s="527"/>
      <c r="AZ67" s="526">
        <f>SUM(AZ46:BA66)</f>
        <v>12</v>
      </c>
      <c r="BA67" s="527"/>
      <c r="BB67" s="526">
        <f>SUM(BB46:BC66)</f>
        <v>4</v>
      </c>
      <c r="BC67" s="527"/>
      <c r="BD67" s="526">
        <f>SUM(BD46:BE66)</f>
        <v>10</v>
      </c>
      <c r="BE67" s="527"/>
      <c r="BF67" s="526">
        <f>SUM(BF46:BG66)</f>
        <v>2</v>
      </c>
      <c r="BG67" s="527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</row>
    <row r="68" spans="1:77" ht="27" customHeight="1">
      <c r="A68" s="43"/>
      <c r="B68" s="43"/>
      <c r="C68" s="116"/>
      <c r="D68" s="132"/>
      <c r="E68" s="534" t="s">
        <v>159</v>
      </c>
      <c r="F68" s="535"/>
      <c r="G68" s="535"/>
      <c r="H68" s="535"/>
      <c r="I68" s="53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  <c r="AE68" s="535"/>
      <c r="AF68" s="535"/>
      <c r="AG68" s="535"/>
      <c r="AH68" s="535"/>
      <c r="AI68" s="535"/>
      <c r="AJ68" s="535"/>
      <c r="AK68" s="535"/>
      <c r="AL68" s="535"/>
      <c r="AM68" s="535"/>
      <c r="AN68" s="535"/>
      <c r="AO68" s="535"/>
      <c r="AP68" s="535"/>
      <c r="AQ68" s="535"/>
      <c r="AR68" s="535"/>
      <c r="AS68" s="535"/>
      <c r="AT68" s="535"/>
      <c r="AU68" s="535"/>
      <c r="AV68" s="535"/>
      <c r="AW68" s="535"/>
      <c r="AX68" s="535"/>
      <c r="AY68" s="535"/>
      <c r="AZ68" s="535"/>
      <c r="BA68" s="535"/>
      <c r="BB68" s="535"/>
      <c r="BC68" s="535"/>
      <c r="BD68" s="535"/>
      <c r="BE68" s="535"/>
      <c r="BF68" s="535"/>
      <c r="BG68" s="527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</row>
    <row r="69" spans="1:77" ht="46.5" customHeight="1">
      <c r="A69" s="146"/>
      <c r="B69" s="146"/>
      <c r="C69" s="129"/>
      <c r="D69" s="147"/>
      <c r="E69" s="126" t="s">
        <v>160</v>
      </c>
      <c r="F69" s="512" t="s">
        <v>161</v>
      </c>
      <c r="G69" s="495"/>
      <c r="H69" s="495"/>
      <c r="I69" s="495"/>
      <c r="J69" s="495"/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683"/>
      <c r="V69" s="508"/>
      <c r="W69" s="497"/>
      <c r="X69" s="509">
        <v>3</v>
      </c>
      <c r="Y69" s="683"/>
      <c r="Z69" s="496"/>
      <c r="AA69" s="497"/>
      <c r="AB69" s="498"/>
      <c r="AC69" s="499"/>
      <c r="AD69" s="509">
        <v>2</v>
      </c>
      <c r="AE69" s="497"/>
      <c r="AF69" s="498">
        <f t="shared" ref="AF69:AF84" si="5">AD69*30</f>
        <v>60</v>
      </c>
      <c r="AG69" s="499"/>
      <c r="AH69" s="496">
        <f t="shared" ref="AH69:AH82" si="6">AJ69+AL69+AN69</f>
        <v>0</v>
      </c>
      <c r="AI69" s="497"/>
      <c r="AJ69" s="498"/>
      <c r="AK69" s="499"/>
      <c r="AL69" s="496"/>
      <c r="AM69" s="497"/>
      <c r="AN69" s="496"/>
      <c r="AO69" s="499"/>
      <c r="AP69" s="496">
        <f t="shared" ref="AP69:AP84" si="7">AF69-AH69</f>
        <v>60</v>
      </c>
      <c r="AQ69" s="497"/>
      <c r="AR69" s="498"/>
      <c r="AS69" s="499"/>
      <c r="AT69" s="518"/>
      <c r="AU69" s="499"/>
      <c r="AV69" s="496"/>
      <c r="AW69" s="499"/>
      <c r="AX69" s="518"/>
      <c r="AY69" s="497"/>
      <c r="AZ69" s="498"/>
      <c r="BA69" s="499"/>
      <c r="BB69" s="518"/>
      <c r="BC69" s="499"/>
      <c r="BD69" s="496"/>
      <c r="BE69" s="499"/>
      <c r="BF69" s="518"/>
      <c r="BG69" s="497"/>
      <c r="BH69" s="148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</row>
    <row r="70" spans="1:77" ht="61.5" customHeight="1">
      <c r="A70" s="43"/>
      <c r="B70" s="43"/>
      <c r="C70" s="129"/>
      <c r="D70" s="147"/>
      <c r="E70" s="514" t="s">
        <v>162</v>
      </c>
      <c r="F70" s="716" t="s">
        <v>163</v>
      </c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698"/>
      <c r="V70" s="520"/>
      <c r="W70" s="521"/>
      <c r="X70" s="713"/>
      <c r="Y70" s="698"/>
      <c r="Z70" s="520"/>
      <c r="AA70" s="521"/>
      <c r="AB70" s="522"/>
      <c r="AC70" s="523"/>
      <c r="AD70" s="714">
        <v>3</v>
      </c>
      <c r="AE70" s="587"/>
      <c r="AF70" s="520">
        <f t="shared" si="5"/>
        <v>90</v>
      </c>
      <c r="AG70" s="521"/>
      <c r="AH70" s="531">
        <f t="shared" si="6"/>
        <v>0</v>
      </c>
      <c r="AI70" s="521"/>
      <c r="AJ70" s="522"/>
      <c r="AK70" s="521"/>
      <c r="AL70" s="715"/>
      <c r="AM70" s="521"/>
      <c r="AN70" s="572"/>
      <c r="AO70" s="573"/>
      <c r="AP70" s="572">
        <f t="shared" si="7"/>
        <v>90</v>
      </c>
      <c r="AQ70" s="529"/>
      <c r="AR70" s="531"/>
      <c r="AS70" s="532"/>
      <c r="AT70" s="530"/>
      <c r="AU70" s="521"/>
      <c r="AV70" s="531"/>
      <c r="AW70" s="532"/>
      <c r="AX70" s="533"/>
      <c r="AY70" s="521"/>
      <c r="AZ70" s="531"/>
      <c r="BA70" s="532"/>
      <c r="BB70" s="530"/>
      <c r="BC70" s="521"/>
      <c r="BD70" s="531"/>
      <c r="BE70" s="532"/>
      <c r="BF70" s="533"/>
      <c r="BG70" s="521"/>
      <c r="BH70" s="148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</row>
    <row r="71" spans="1:77" ht="62.25" customHeight="1">
      <c r="A71" s="43"/>
      <c r="B71" s="43"/>
      <c r="C71" s="129"/>
      <c r="D71" s="147"/>
      <c r="E71" s="507"/>
      <c r="F71" s="716" t="s">
        <v>164</v>
      </c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698"/>
      <c r="V71" s="520"/>
      <c r="W71" s="521"/>
      <c r="X71" s="713"/>
      <c r="Y71" s="698"/>
      <c r="Z71" s="520"/>
      <c r="AA71" s="521"/>
      <c r="AB71" s="522"/>
      <c r="AC71" s="523"/>
      <c r="AD71" s="714">
        <v>4</v>
      </c>
      <c r="AE71" s="587"/>
      <c r="AF71" s="520">
        <f t="shared" si="5"/>
        <v>120</v>
      </c>
      <c r="AG71" s="521"/>
      <c r="AH71" s="531">
        <f t="shared" si="6"/>
        <v>0</v>
      </c>
      <c r="AI71" s="521"/>
      <c r="AJ71" s="522"/>
      <c r="AK71" s="521"/>
      <c r="AL71" s="715"/>
      <c r="AM71" s="521"/>
      <c r="AN71" s="498"/>
      <c r="AO71" s="497"/>
      <c r="AP71" s="498">
        <f t="shared" si="7"/>
        <v>120</v>
      </c>
      <c r="AQ71" s="495"/>
      <c r="AR71" s="531"/>
      <c r="AS71" s="532"/>
      <c r="AT71" s="530"/>
      <c r="AU71" s="521"/>
      <c r="AV71" s="531"/>
      <c r="AW71" s="532"/>
      <c r="AX71" s="533"/>
      <c r="AY71" s="521"/>
      <c r="AZ71" s="531"/>
      <c r="BA71" s="532"/>
      <c r="BB71" s="530"/>
      <c r="BC71" s="521"/>
      <c r="BD71" s="531"/>
      <c r="BE71" s="532"/>
      <c r="BF71" s="533"/>
      <c r="BG71" s="521"/>
      <c r="BH71" s="148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</row>
    <row r="72" spans="1:77" ht="60" customHeight="1">
      <c r="A72" s="43"/>
      <c r="B72" s="43"/>
      <c r="C72" s="116"/>
      <c r="D72" s="132"/>
      <c r="E72" s="514" t="s">
        <v>165</v>
      </c>
      <c r="F72" s="510" t="s">
        <v>166</v>
      </c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05"/>
      <c r="V72" s="508"/>
      <c r="W72" s="497"/>
      <c r="X72" s="513"/>
      <c r="Y72" s="497"/>
      <c r="Z72" s="508"/>
      <c r="AA72" s="497"/>
      <c r="AB72" s="508"/>
      <c r="AC72" s="497"/>
      <c r="AD72" s="513">
        <v>3</v>
      </c>
      <c r="AE72" s="497"/>
      <c r="AF72" s="508">
        <f t="shared" si="5"/>
        <v>90</v>
      </c>
      <c r="AG72" s="497"/>
      <c r="AH72" s="508">
        <f t="shared" si="6"/>
        <v>72</v>
      </c>
      <c r="AI72" s="497"/>
      <c r="AJ72" s="508">
        <v>36</v>
      </c>
      <c r="AK72" s="497"/>
      <c r="AL72" s="508">
        <v>18</v>
      </c>
      <c r="AM72" s="497"/>
      <c r="AN72" s="508">
        <v>18</v>
      </c>
      <c r="AO72" s="497"/>
      <c r="AP72" s="508">
        <f t="shared" si="7"/>
        <v>18</v>
      </c>
      <c r="AQ72" s="497"/>
      <c r="AR72" s="508"/>
      <c r="AS72" s="499"/>
      <c r="AT72" s="538"/>
      <c r="AU72" s="497"/>
      <c r="AV72" s="508"/>
      <c r="AW72" s="499"/>
      <c r="AX72" s="538"/>
      <c r="AY72" s="497"/>
      <c r="AZ72" s="508"/>
      <c r="BA72" s="499"/>
      <c r="BB72" s="538"/>
      <c r="BC72" s="497"/>
      <c r="BD72" s="508"/>
      <c r="BE72" s="499"/>
      <c r="BF72" s="538"/>
      <c r="BG72" s="497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</row>
    <row r="73" spans="1:77" ht="63" customHeight="1">
      <c r="A73" s="43"/>
      <c r="B73" s="43"/>
      <c r="C73" s="129"/>
      <c r="D73" s="147"/>
      <c r="E73" s="507"/>
      <c r="F73" s="510" t="s">
        <v>167</v>
      </c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05"/>
      <c r="V73" s="504"/>
      <c r="W73" s="505"/>
      <c r="X73" s="502"/>
      <c r="Y73" s="501"/>
      <c r="Z73" s="500"/>
      <c r="AA73" s="501"/>
      <c r="AB73" s="502"/>
      <c r="AC73" s="503"/>
      <c r="AD73" s="504">
        <v>4</v>
      </c>
      <c r="AE73" s="505"/>
      <c r="AF73" s="500">
        <f t="shared" si="5"/>
        <v>120</v>
      </c>
      <c r="AG73" s="501"/>
      <c r="AH73" s="500">
        <f t="shared" si="6"/>
        <v>108</v>
      </c>
      <c r="AI73" s="501"/>
      <c r="AJ73" s="500">
        <v>54</v>
      </c>
      <c r="AK73" s="501"/>
      <c r="AL73" s="502">
        <v>18</v>
      </c>
      <c r="AM73" s="503"/>
      <c r="AN73" s="500">
        <v>36</v>
      </c>
      <c r="AO73" s="501"/>
      <c r="AP73" s="500">
        <f t="shared" si="7"/>
        <v>12</v>
      </c>
      <c r="AQ73" s="501"/>
      <c r="AR73" s="500"/>
      <c r="AS73" s="516"/>
      <c r="AT73" s="517"/>
      <c r="AU73" s="501"/>
      <c r="AV73" s="500"/>
      <c r="AW73" s="516"/>
      <c r="AX73" s="517"/>
      <c r="AY73" s="501"/>
      <c r="AZ73" s="500"/>
      <c r="BA73" s="516"/>
      <c r="BB73" s="517"/>
      <c r="BC73" s="501"/>
      <c r="BD73" s="500"/>
      <c r="BE73" s="516"/>
      <c r="BF73" s="517"/>
      <c r="BG73" s="501"/>
      <c r="BH73" s="148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</row>
    <row r="74" spans="1:77" ht="63" customHeight="1">
      <c r="A74" s="43"/>
      <c r="B74" s="43"/>
      <c r="C74" s="129"/>
      <c r="D74" s="147"/>
      <c r="E74" s="126" t="s">
        <v>165</v>
      </c>
      <c r="F74" s="510" t="s">
        <v>168</v>
      </c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05"/>
      <c r="V74" s="500"/>
      <c r="W74" s="501"/>
      <c r="X74" s="502"/>
      <c r="Y74" s="501"/>
      <c r="Z74" s="504"/>
      <c r="AA74" s="505"/>
      <c r="AB74" s="502"/>
      <c r="AC74" s="503"/>
      <c r="AD74" s="504">
        <v>1</v>
      </c>
      <c r="AE74" s="505"/>
      <c r="AF74" s="500">
        <f t="shared" si="5"/>
        <v>30</v>
      </c>
      <c r="AG74" s="501"/>
      <c r="AH74" s="500">
        <f t="shared" si="6"/>
        <v>0</v>
      </c>
      <c r="AI74" s="501"/>
      <c r="AJ74" s="500"/>
      <c r="AK74" s="501"/>
      <c r="AL74" s="502"/>
      <c r="AM74" s="503"/>
      <c r="AN74" s="500"/>
      <c r="AO74" s="501"/>
      <c r="AP74" s="500">
        <f t="shared" si="7"/>
        <v>30</v>
      </c>
      <c r="AQ74" s="501"/>
      <c r="AR74" s="500"/>
      <c r="AS74" s="516"/>
      <c r="AT74" s="517"/>
      <c r="AU74" s="501"/>
      <c r="AV74" s="500"/>
      <c r="AW74" s="516"/>
      <c r="AX74" s="517"/>
      <c r="AY74" s="501"/>
      <c r="AZ74" s="500"/>
      <c r="BA74" s="516"/>
      <c r="BB74" s="517"/>
      <c r="BC74" s="501"/>
      <c r="BD74" s="500"/>
      <c r="BE74" s="516"/>
      <c r="BF74" s="517"/>
      <c r="BG74" s="501"/>
      <c r="BH74" s="148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</row>
    <row r="75" spans="1:77" ht="81.75" customHeight="1">
      <c r="A75" s="150"/>
      <c r="B75" s="150"/>
      <c r="C75" s="129"/>
      <c r="D75" s="147"/>
      <c r="E75" s="506" t="s">
        <v>169</v>
      </c>
      <c r="F75" s="512" t="s">
        <v>170</v>
      </c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7"/>
      <c r="V75" s="508"/>
      <c r="W75" s="497"/>
      <c r="X75" s="508"/>
      <c r="Y75" s="497"/>
      <c r="Z75" s="508"/>
      <c r="AA75" s="497"/>
      <c r="AB75" s="508"/>
      <c r="AC75" s="497"/>
      <c r="AD75" s="513">
        <v>4</v>
      </c>
      <c r="AE75" s="497"/>
      <c r="AF75" s="508">
        <f t="shared" si="5"/>
        <v>120</v>
      </c>
      <c r="AG75" s="497"/>
      <c r="AH75" s="508">
        <f t="shared" si="6"/>
        <v>0</v>
      </c>
      <c r="AI75" s="497"/>
      <c r="AJ75" s="508"/>
      <c r="AK75" s="497"/>
      <c r="AL75" s="508"/>
      <c r="AM75" s="497"/>
      <c r="AN75" s="508"/>
      <c r="AO75" s="497"/>
      <c r="AP75" s="508">
        <f t="shared" si="7"/>
        <v>120</v>
      </c>
      <c r="AQ75" s="497"/>
      <c r="AR75" s="508"/>
      <c r="AS75" s="499"/>
      <c r="AT75" s="538"/>
      <c r="AU75" s="497"/>
      <c r="AV75" s="508"/>
      <c r="AW75" s="499"/>
      <c r="AX75" s="538"/>
      <c r="AY75" s="497"/>
      <c r="AZ75" s="508"/>
      <c r="BA75" s="499"/>
      <c r="BB75" s="538"/>
      <c r="BC75" s="497"/>
      <c r="BD75" s="508"/>
      <c r="BE75" s="499"/>
      <c r="BF75" s="538"/>
      <c r="BG75" s="497"/>
      <c r="BH75" s="148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</row>
    <row r="76" spans="1:77" ht="42" customHeight="1">
      <c r="A76" s="150"/>
      <c r="B76" s="150"/>
      <c r="C76" s="129"/>
      <c r="D76" s="147"/>
      <c r="E76" s="507"/>
      <c r="F76" s="512" t="s">
        <v>171</v>
      </c>
      <c r="G76" s="495"/>
      <c r="H76" s="495"/>
      <c r="I76" s="495"/>
      <c r="J76" s="495"/>
      <c r="K76" s="495"/>
      <c r="L76" s="495"/>
      <c r="M76" s="495"/>
      <c r="N76" s="495"/>
      <c r="O76" s="495"/>
      <c r="P76" s="495"/>
      <c r="Q76" s="495"/>
      <c r="R76" s="495"/>
      <c r="S76" s="495"/>
      <c r="T76" s="495"/>
      <c r="U76" s="497"/>
      <c r="V76" s="508"/>
      <c r="W76" s="497"/>
      <c r="X76" s="508"/>
      <c r="Y76" s="497"/>
      <c r="Z76" s="508"/>
      <c r="AA76" s="497"/>
      <c r="AB76" s="508"/>
      <c r="AC76" s="497"/>
      <c r="AD76" s="513">
        <v>4</v>
      </c>
      <c r="AE76" s="497"/>
      <c r="AF76" s="508">
        <f t="shared" si="5"/>
        <v>120</v>
      </c>
      <c r="AG76" s="497"/>
      <c r="AH76" s="508">
        <f t="shared" si="6"/>
        <v>0</v>
      </c>
      <c r="AI76" s="497"/>
      <c r="AJ76" s="508"/>
      <c r="AK76" s="497"/>
      <c r="AL76" s="508"/>
      <c r="AM76" s="497"/>
      <c r="AN76" s="508"/>
      <c r="AO76" s="497"/>
      <c r="AP76" s="508">
        <f t="shared" si="7"/>
        <v>120</v>
      </c>
      <c r="AQ76" s="497"/>
      <c r="AR76" s="508"/>
      <c r="AS76" s="499"/>
      <c r="AT76" s="538"/>
      <c r="AU76" s="497"/>
      <c r="AV76" s="508"/>
      <c r="AW76" s="499"/>
      <c r="AX76" s="538"/>
      <c r="AY76" s="497"/>
      <c r="AZ76" s="508"/>
      <c r="BA76" s="499"/>
      <c r="BB76" s="538"/>
      <c r="BC76" s="497"/>
      <c r="BD76" s="508"/>
      <c r="BE76" s="499"/>
      <c r="BF76" s="538"/>
      <c r="BG76" s="497"/>
      <c r="BH76" s="148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</row>
    <row r="77" spans="1:77" ht="48.75" customHeight="1">
      <c r="A77" s="43"/>
      <c r="B77" s="43"/>
      <c r="C77" s="129"/>
      <c r="D77" s="147"/>
      <c r="E77" s="514" t="s">
        <v>172</v>
      </c>
      <c r="F77" s="510" t="s">
        <v>173</v>
      </c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05"/>
      <c r="V77" s="500"/>
      <c r="W77" s="501"/>
      <c r="X77" s="502"/>
      <c r="Y77" s="501"/>
      <c r="Z77" s="500"/>
      <c r="AA77" s="501"/>
      <c r="AB77" s="502"/>
      <c r="AC77" s="503"/>
      <c r="AD77" s="504">
        <v>4</v>
      </c>
      <c r="AE77" s="505"/>
      <c r="AF77" s="500">
        <f t="shared" si="5"/>
        <v>120</v>
      </c>
      <c r="AG77" s="501"/>
      <c r="AH77" s="500">
        <f t="shared" si="6"/>
        <v>0</v>
      </c>
      <c r="AI77" s="501"/>
      <c r="AJ77" s="500"/>
      <c r="AK77" s="501"/>
      <c r="AL77" s="502"/>
      <c r="AM77" s="503"/>
      <c r="AN77" s="500"/>
      <c r="AO77" s="501"/>
      <c r="AP77" s="500">
        <f t="shared" si="7"/>
        <v>120</v>
      </c>
      <c r="AQ77" s="501"/>
      <c r="AR77" s="500"/>
      <c r="AS77" s="516"/>
      <c r="AT77" s="517"/>
      <c r="AU77" s="501"/>
      <c r="AV77" s="500"/>
      <c r="AW77" s="516"/>
      <c r="AX77" s="517"/>
      <c r="AY77" s="501"/>
      <c r="AZ77" s="500"/>
      <c r="BA77" s="516"/>
      <c r="BB77" s="517"/>
      <c r="BC77" s="501"/>
      <c r="BD77" s="500"/>
      <c r="BE77" s="516"/>
      <c r="BF77" s="517"/>
      <c r="BG77" s="501"/>
      <c r="BH77" s="148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</row>
    <row r="78" spans="1:77" ht="42.75" customHeight="1">
      <c r="A78" s="146"/>
      <c r="B78" s="146"/>
      <c r="C78" s="129"/>
      <c r="D78" s="147"/>
      <c r="E78" s="507"/>
      <c r="F78" s="510" t="s">
        <v>174</v>
      </c>
      <c r="G78" s="511"/>
      <c r="H78" s="511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05"/>
      <c r="V78" s="515"/>
      <c r="W78" s="497"/>
      <c r="X78" s="496"/>
      <c r="Y78" s="499"/>
      <c r="Z78" s="496"/>
      <c r="AA78" s="497"/>
      <c r="AB78" s="498"/>
      <c r="AC78" s="499"/>
      <c r="AD78" s="509">
        <v>4</v>
      </c>
      <c r="AE78" s="497"/>
      <c r="AF78" s="496">
        <f t="shared" si="5"/>
        <v>120</v>
      </c>
      <c r="AG78" s="497"/>
      <c r="AH78" s="496">
        <f t="shared" si="6"/>
        <v>0</v>
      </c>
      <c r="AI78" s="497"/>
      <c r="AJ78" s="498"/>
      <c r="AK78" s="499"/>
      <c r="AL78" s="496"/>
      <c r="AM78" s="497"/>
      <c r="AN78" s="498"/>
      <c r="AO78" s="499"/>
      <c r="AP78" s="496">
        <f t="shared" si="7"/>
        <v>120</v>
      </c>
      <c r="AQ78" s="497"/>
      <c r="AR78" s="498"/>
      <c r="AS78" s="499"/>
      <c r="AT78" s="518"/>
      <c r="AU78" s="499"/>
      <c r="AV78" s="496"/>
      <c r="AW78" s="499"/>
      <c r="AX78" s="518"/>
      <c r="AY78" s="497"/>
      <c r="AZ78" s="498"/>
      <c r="BA78" s="499"/>
      <c r="BB78" s="518"/>
      <c r="BC78" s="499"/>
      <c r="BD78" s="496"/>
      <c r="BE78" s="499"/>
      <c r="BF78" s="518"/>
      <c r="BG78" s="497"/>
      <c r="BH78" s="148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</row>
    <row r="79" spans="1:77" ht="60.75" customHeight="1">
      <c r="A79" s="43"/>
      <c r="B79" s="43"/>
      <c r="C79" s="129"/>
      <c r="D79" s="147"/>
      <c r="E79" s="514" t="s">
        <v>175</v>
      </c>
      <c r="F79" s="510" t="s">
        <v>176</v>
      </c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05"/>
      <c r="V79" s="500"/>
      <c r="W79" s="501"/>
      <c r="X79" s="502"/>
      <c r="Y79" s="501"/>
      <c r="Z79" s="500"/>
      <c r="AA79" s="501"/>
      <c r="AB79" s="502"/>
      <c r="AC79" s="503"/>
      <c r="AD79" s="504">
        <v>4</v>
      </c>
      <c r="AE79" s="505"/>
      <c r="AF79" s="500">
        <f t="shared" si="5"/>
        <v>120</v>
      </c>
      <c r="AG79" s="501"/>
      <c r="AH79" s="500">
        <f t="shared" si="6"/>
        <v>0</v>
      </c>
      <c r="AI79" s="501"/>
      <c r="AJ79" s="500"/>
      <c r="AK79" s="501"/>
      <c r="AL79" s="502"/>
      <c r="AM79" s="503"/>
      <c r="AN79" s="500"/>
      <c r="AO79" s="501"/>
      <c r="AP79" s="500">
        <f t="shared" si="7"/>
        <v>120</v>
      </c>
      <c r="AQ79" s="501"/>
      <c r="AR79" s="500"/>
      <c r="AS79" s="516"/>
      <c r="AT79" s="517"/>
      <c r="AU79" s="501"/>
      <c r="AV79" s="500"/>
      <c r="AW79" s="516"/>
      <c r="AX79" s="517"/>
      <c r="AY79" s="501"/>
      <c r="AZ79" s="500"/>
      <c r="BA79" s="516"/>
      <c r="BB79" s="517"/>
      <c r="BC79" s="501"/>
      <c r="BD79" s="500"/>
      <c r="BE79" s="516"/>
      <c r="BF79" s="517"/>
      <c r="BG79" s="501"/>
      <c r="BH79" s="148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</row>
    <row r="80" spans="1:77" ht="48.75" customHeight="1">
      <c r="A80" s="43"/>
      <c r="B80" s="43"/>
      <c r="C80" s="129"/>
      <c r="D80" s="147"/>
      <c r="E80" s="507"/>
      <c r="F80" s="510" t="s">
        <v>177</v>
      </c>
      <c r="G80" s="511"/>
      <c r="H80" s="511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05"/>
      <c r="V80" s="500"/>
      <c r="W80" s="501"/>
      <c r="X80" s="502"/>
      <c r="Y80" s="501"/>
      <c r="Z80" s="500"/>
      <c r="AA80" s="501"/>
      <c r="AB80" s="502"/>
      <c r="AC80" s="503"/>
      <c r="AD80" s="504">
        <v>4</v>
      </c>
      <c r="AE80" s="505"/>
      <c r="AF80" s="500">
        <f t="shared" si="5"/>
        <v>120</v>
      </c>
      <c r="AG80" s="501"/>
      <c r="AH80" s="500">
        <f t="shared" si="6"/>
        <v>0</v>
      </c>
      <c r="AI80" s="501"/>
      <c r="AJ80" s="500"/>
      <c r="AK80" s="501"/>
      <c r="AL80" s="502"/>
      <c r="AM80" s="503"/>
      <c r="AN80" s="500"/>
      <c r="AO80" s="501"/>
      <c r="AP80" s="500">
        <f t="shared" si="7"/>
        <v>120</v>
      </c>
      <c r="AQ80" s="501"/>
      <c r="AR80" s="500"/>
      <c r="AS80" s="516"/>
      <c r="AT80" s="517"/>
      <c r="AU80" s="501"/>
      <c r="AV80" s="500"/>
      <c r="AW80" s="516"/>
      <c r="AX80" s="517"/>
      <c r="AY80" s="501"/>
      <c r="AZ80" s="500"/>
      <c r="BA80" s="516"/>
      <c r="BB80" s="517"/>
      <c r="BC80" s="501"/>
      <c r="BD80" s="500"/>
      <c r="BE80" s="516"/>
      <c r="BF80" s="517"/>
      <c r="BG80" s="501"/>
      <c r="BH80" s="148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</row>
    <row r="81" spans="1:77" ht="58.5" customHeight="1">
      <c r="A81" s="146"/>
      <c r="B81" s="146"/>
      <c r="C81" s="129"/>
      <c r="D81" s="147"/>
      <c r="E81" s="514" t="s">
        <v>178</v>
      </c>
      <c r="F81" s="494" t="s">
        <v>179</v>
      </c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495"/>
      <c r="V81" s="508"/>
      <c r="W81" s="497"/>
      <c r="X81" s="496"/>
      <c r="Y81" s="499"/>
      <c r="Z81" s="496"/>
      <c r="AA81" s="497"/>
      <c r="AB81" s="498"/>
      <c r="AC81" s="499"/>
      <c r="AD81" s="496">
        <v>3</v>
      </c>
      <c r="AE81" s="497"/>
      <c r="AF81" s="496">
        <f t="shared" si="5"/>
        <v>90</v>
      </c>
      <c r="AG81" s="497"/>
      <c r="AH81" s="496">
        <f t="shared" si="6"/>
        <v>0</v>
      </c>
      <c r="AI81" s="497"/>
      <c r="AJ81" s="498"/>
      <c r="AK81" s="499"/>
      <c r="AL81" s="496"/>
      <c r="AM81" s="497"/>
      <c r="AN81" s="498"/>
      <c r="AO81" s="499"/>
      <c r="AP81" s="496">
        <f t="shared" si="7"/>
        <v>90</v>
      </c>
      <c r="AQ81" s="497"/>
      <c r="AR81" s="498"/>
      <c r="AS81" s="499"/>
      <c r="AT81" s="518"/>
      <c r="AU81" s="499"/>
      <c r="AV81" s="496"/>
      <c r="AW81" s="499"/>
      <c r="AX81" s="518"/>
      <c r="AY81" s="497"/>
      <c r="AZ81" s="498"/>
      <c r="BA81" s="499"/>
      <c r="BB81" s="518"/>
      <c r="BC81" s="499"/>
      <c r="BD81" s="496"/>
      <c r="BE81" s="499"/>
      <c r="BF81" s="518"/>
      <c r="BG81" s="497"/>
      <c r="BH81" s="148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</row>
    <row r="82" spans="1:77" ht="45.75" customHeight="1">
      <c r="A82" s="43"/>
      <c r="B82" s="43"/>
      <c r="C82" s="129"/>
      <c r="D82" s="147"/>
      <c r="E82" s="507"/>
      <c r="F82" s="494" t="s">
        <v>180</v>
      </c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5"/>
      <c r="U82" s="495"/>
      <c r="V82" s="500"/>
      <c r="W82" s="501"/>
      <c r="X82" s="502"/>
      <c r="Y82" s="501"/>
      <c r="Z82" s="500"/>
      <c r="AA82" s="501"/>
      <c r="AB82" s="502"/>
      <c r="AC82" s="503"/>
      <c r="AD82" s="500">
        <v>4</v>
      </c>
      <c r="AE82" s="501"/>
      <c r="AF82" s="500">
        <f t="shared" si="5"/>
        <v>120</v>
      </c>
      <c r="AG82" s="501"/>
      <c r="AH82" s="500">
        <f t="shared" si="6"/>
        <v>0</v>
      </c>
      <c r="AI82" s="501"/>
      <c r="AJ82" s="500"/>
      <c r="AK82" s="501"/>
      <c r="AL82" s="502"/>
      <c r="AM82" s="503"/>
      <c r="AN82" s="500"/>
      <c r="AO82" s="501"/>
      <c r="AP82" s="500">
        <f t="shared" si="7"/>
        <v>120</v>
      </c>
      <c r="AQ82" s="501"/>
      <c r="AR82" s="500"/>
      <c r="AS82" s="516"/>
      <c r="AT82" s="517"/>
      <c r="AU82" s="501"/>
      <c r="AV82" s="500"/>
      <c r="AW82" s="516"/>
      <c r="AX82" s="517"/>
      <c r="AY82" s="501"/>
      <c r="AZ82" s="500"/>
      <c r="BA82" s="516"/>
      <c r="BB82" s="517"/>
      <c r="BC82" s="501"/>
      <c r="BD82" s="500"/>
      <c r="BE82" s="516"/>
      <c r="BF82" s="517"/>
      <c r="BG82" s="501"/>
      <c r="BH82" s="148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</row>
    <row r="83" spans="1:77" ht="61.5" customHeight="1">
      <c r="A83" s="43"/>
      <c r="B83" s="43"/>
      <c r="C83" s="129"/>
      <c r="D83" s="147"/>
      <c r="E83" s="126" t="s">
        <v>181</v>
      </c>
      <c r="F83" s="494" t="s">
        <v>182</v>
      </c>
      <c r="G83" s="495"/>
      <c r="H83" s="495"/>
      <c r="I83" s="495"/>
      <c r="J83" s="495"/>
      <c r="K83" s="495"/>
      <c r="L83" s="495"/>
      <c r="M83" s="495"/>
      <c r="N83" s="495"/>
      <c r="O83" s="495"/>
      <c r="P83" s="495"/>
      <c r="Q83" s="495"/>
      <c r="R83" s="495"/>
      <c r="S83" s="495"/>
      <c r="T83" s="495"/>
      <c r="U83" s="497"/>
      <c r="V83" s="508"/>
      <c r="W83" s="497"/>
      <c r="X83" s="508"/>
      <c r="Y83" s="497"/>
      <c r="Z83" s="508"/>
      <c r="AA83" s="497"/>
      <c r="AB83" s="508"/>
      <c r="AC83" s="497"/>
      <c r="AD83" s="508">
        <v>6</v>
      </c>
      <c r="AE83" s="497"/>
      <c r="AF83" s="508">
        <f t="shared" si="5"/>
        <v>180</v>
      </c>
      <c r="AG83" s="497"/>
      <c r="AH83" s="508"/>
      <c r="AI83" s="497"/>
      <c r="AJ83" s="508"/>
      <c r="AK83" s="497"/>
      <c r="AL83" s="508"/>
      <c r="AM83" s="497"/>
      <c r="AN83" s="508"/>
      <c r="AO83" s="497"/>
      <c r="AP83" s="508">
        <f t="shared" si="7"/>
        <v>180</v>
      </c>
      <c r="AQ83" s="497"/>
      <c r="AR83" s="508"/>
      <c r="AS83" s="499"/>
      <c r="AT83" s="538"/>
      <c r="AU83" s="497"/>
      <c r="AV83" s="508"/>
      <c r="AW83" s="499"/>
      <c r="AX83" s="538"/>
      <c r="AY83" s="497"/>
      <c r="AZ83" s="508"/>
      <c r="BA83" s="499"/>
      <c r="BB83" s="538"/>
      <c r="BC83" s="497"/>
      <c r="BD83" s="508"/>
      <c r="BE83" s="499"/>
      <c r="BF83" s="538" t="s">
        <v>183</v>
      </c>
      <c r="BG83" s="497"/>
      <c r="BH83" s="148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</row>
    <row r="84" spans="1:77" ht="48" customHeight="1">
      <c r="A84" s="43"/>
      <c r="B84" s="43"/>
      <c r="C84" s="116"/>
      <c r="D84" s="132"/>
      <c r="E84" s="149" t="s">
        <v>184</v>
      </c>
      <c r="F84" s="519" t="s">
        <v>85</v>
      </c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3"/>
      <c r="U84" s="501"/>
      <c r="V84" s="500"/>
      <c r="W84" s="501"/>
      <c r="X84" s="502"/>
      <c r="Y84" s="516"/>
      <c r="Z84" s="502"/>
      <c r="AA84" s="516"/>
      <c r="AB84" s="502"/>
      <c r="AC84" s="516"/>
      <c r="AD84" s="502">
        <v>6</v>
      </c>
      <c r="AE84" s="501"/>
      <c r="AF84" s="500">
        <f t="shared" si="5"/>
        <v>180</v>
      </c>
      <c r="AG84" s="501"/>
      <c r="AH84" s="500"/>
      <c r="AI84" s="501"/>
      <c r="AJ84" s="500"/>
      <c r="AK84" s="501"/>
      <c r="AL84" s="500"/>
      <c r="AM84" s="501"/>
      <c r="AN84" s="502"/>
      <c r="AO84" s="516"/>
      <c r="AP84" s="502">
        <f t="shared" si="7"/>
        <v>180</v>
      </c>
      <c r="AQ84" s="501"/>
      <c r="AR84" s="500"/>
      <c r="AS84" s="516"/>
      <c r="AT84" s="502"/>
      <c r="AU84" s="516"/>
      <c r="AV84" s="502"/>
      <c r="AW84" s="516"/>
      <c r="AX84" s="502"/>
      <c r="AY84" s="516"/>
      <c r="AZ84" s="502"/>
      <c r="BA84" s="516"/>
      <c r="BB84" s="502"/>
      <c r="BC84" s="516"/>
      <c r="BD84" s="502"/>
      <c r="BE84" s="516"/>
      <c r="BF84" s="502" t="s">
        <v>183</v>
      </c>
      <c r="BG84" s="501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</row>
    <row r="85" spans="1:77" ht="58.5" customHeight="1">
      <c r="A85" s="43"/>
      <c r="B85" s="43"/>
      <c r="C85" s="129"/>
      <c r="D85" s="147"/>
      <c r="E85" s="536" t="s">
        <v>185</v>
      </c>
      <c r="F85" s="535"/>
      <c r="G85" s="535"/>
      <c r="H85" s="535"/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5"/>
      <c r="T85" s="535"/>
      <c r="U85" s="527"/>
      <c r="V85" s="526">
        <f>COUNT(V75:W84)</f>
        <v>0</v>
      </c>
      <c r="W85" s="527"/>
      <c r="X85" s="705">
        <f>COUNT(X75:Y84)</f>
        <v>0</v>
      </c>
      <c r="Y85" s="535"/>
      <c r="Z85" s="526">
        <f>COUNT(Z75:AA84)</f>
        <v>0</v>
      </c>
      <c r="AA85" s="527"/>
      <c r="AB85" s="526">
        <f>COUNT(AB75:AC84)</f>
        <v>0</v>
      </c>
      <c r="AC85" s="527"/>
      <c r="AD85" s="526">
        <f>SUM(AD69:AE84)</f>
        <v>60</v>
      </c>
      <c r="AE85" s="527"/>
      <c r="AF85" s="526">
        <f>SUM(AF69:AG84)</f>
        <v>1800</v>
      </c>
      <c r="AG85" s="527"/>
      <c r="AH85" s="526">
        <f>SUM(AH75:AI84)</f>
        <v>0</v>
      </c>
      <c r="AI85" s="527"/>
      <c r="AJ85" s="526">
        <f>SUM(AJ75:AK84)</f>
        <v>0</v>
      </c>
      <c r="AK85" s="527"/>
      <c r="AL85" s="526">
        <f>SUM(AL75:AM84)</f>
        <v>0</v>
      </c>
      <c r="AM85" s="527"/>
      <c r="AN85" s="526">
        <f>SUM(AN75:AO84)</f>
        <v>0</v>
      </c>
      <c r="AO85" s="527"/>
      <c r="AP85" s="526">
        <f>SUM(AP75:AQ84)</f>
        <v>1290</v>
      </c>
      <c r="AQ85" s="527"/>
      <c r="AR85" s="526">
        <f>SUM(AR75:AS84)</f>
        <v>0</v>
      </c>
      <c r="AS85" s="527"/>
      <c r="AT85" s="526">
        <f>SUM(AT75:AU84)</f>
        <v>0</v>
      </c>
      <c r="AU85" s="527"/>
      <c r="AV85" s="526">
        <f>SUM(AV75:AW84)</f>
        <v>0</v>
      </c>
      <c r="AW85" s="527"/>
      <c r="AX85" s="526">
        <f>SUM(AX75:AY84)</f>
        <v>0</v>
      </c>
      <c r="AY85" s="527"/>
      <c r="AZ85" s="526">
        <f>SUM(AZ75:BA84)</f>
        <v>0</v>
      </c>
      <c r="BA85" s="527"/>
      <c r="BB85" s="526">
        <f>SUM(BB75:BC84)</f>
        <v>0</v>
      </c>
      <c r="BC85" s="527"/>
      <c r="BD85" s="526">
        <f>SUM(BD75:BE84)</f>
        <v>0</v>
      </c>
      <c r="BE85" s="527"/>
      <c r="BF85" s="526">
        <f>SUM(BF75:BG84)</f>
        <v>0</v>
      </c>
      <c r="BG85" s="527"/>
      <c r="BH85" s="148"/>
      <c r="BI85" s="43"/>
      <c r="BJ85" s="151" t="s">
        <v>186</v>
      </c>
      <c r="BK85" s="151"/>
      <c r="BL85" s="151"/>
      <c r="BM85" s="37"/>
      <c r="BN85" s="37"/>
      <c r="BO85" s="37"/>
      <c r="BP85" s="37"/>
      <c r="BQ85" s="43"/>
      <c r="BR85" s="43"/>
      <c r="BS85" s="43"/>
      <c r="BT85" s="43"/>
      <c r="BU85" s="43"/>
      <c r="BV85" s="43"/>
      <c r="BW85" s="43"/>
      <c r="BX85" s="43"/>
      <c r="BY85" s="43"/>
    </row>
    <row r="86" spans="1:77" ht="25.5" customHeight="1">
      <c r="A86" s="43"/>
      <c r="B86" s="43"/>
      <c r="C86" s="116"/>
      <c r="D86" s="132"/>
      <c r="E86" s="566" t="s">
        <v>187</v>
      </c>
      <c r="F86" s="535"/>
      <c r="G86" s="535"/>
      <c r="H86" s="535"/>
      <c r="I86" s="535"/>
      <c r="J86" s="535"/>
      <c r="K86" s="535"/>
      <c r="L86" s="535"/>
      <c r="M86" s="535"/>
      <c r="N86" s="535"/>
      <c r="O86" s="535"/>
      <c r="P86" s="535"/>
      <c r="Q86" s="535"/>
      <c r="R86" s="535"/>
      <c r="S86" s="535"/>
      <c r="T86" s="535"/>
      <c r="U86" s="527"/>
      <c r="V86" s="526">
        <f>V85+V67</f>
        <v>12</v>
      </c>
      <c r="W86" s="527"/>
      <c r="X86" s="526">
        <f>X85+X67</f>
        <v>19</v>
      </c>
      <c r="Y86" s="527"/>
      <c r="Z86" s="526">
        <f>Z85+Z67</f>
        <v>0</v>
      </c>
      <c r="AA86" s="527"/>
      <c r="AB86" s="526">
        <f>AB85+AB67</f>
        <v>25</v>
      </c>
      <c r="AC86" s="527"/>
      <c r="AD86" s="526">
        <f>AD85+AD67</f>
        <v>180</v>
      </c>
      <c r="AE86" s="527"/>
      <c r="AF86" s="526">
        <f>AF85+AF67</f>
        <v>5400</v>
      </c>
      <c r="AG86" s="527"/>
      <c r="AH86" s="526">
        <f>AH85+AH67</f>
        <v>2128</v>
      </c>
      <c r="AI86" s="527"/>
      <c r="AJ86" s="526">
        <f>AJ85+AJ67</f>
        <v>840</v>
      </c>
      <c r="AK86" s="527"/>
      <c r="AL86" s="526">
        <f>AL85+AL67</f>
        <v>964</v>
      </c>
      <c r="AM86" s="527"/>
      <c r="AN86" s="526">
        <f>AN85+AN67</f>
        <v>324</v>
      </c>
      <c r="AO86" s="527"/>
      <c r="AP86" s="526">
        <f>AP85+AP67</f>
        <v>2762</v>
      </c>
      <c r="AQ86" s="527"/>
      <c r="AR86" s="549">
        <f>AR85+AR67</f>
        <v>30</v>
      </c>
      <c r="AS86" s="546"/>
      <c r="AT86" s="545">
        <f>AT85+AT67</f>
        <v>27</v>
      </c>
      <c r="AU86" s="527"/>
      <c r="AV86" s="549">
        <f>AV85+AV67</f>
        <v>16</v>
      </c>
      <c r="AW86" s="546"/>
      <c r="AX86" s="545">
        <f>AX85+AX67</f>
        <v>18</v>
      </c>
      <c r="AY86" s="527"/>
      <c r="AZ86" s="549">
        <f>AZ85+AZ67</f>
        <v>12</v>
      </c>
      <c r="BA86" s="546"/>
      <c r="BB86" s="545">
        <f>BB85+BB67</f>
        <v>4</v>
      </c>
      <c r="BC86" s="527"/>
      <c r="BD86" s="549">
        <f>BD85+BD67</f>
        <v>10</v>
      </c>
      <c r="BE86" s="546"/>
      <c r="BF86" s="545">
        <f>BF85+BF67</f>
        <v>2</v>
      </c>
      <c r="BG86" s="527"/>
      <c r="BH86" s="43"/>
      <c r="BI86" s="43"/>
      <c r="BJ86" s="152" t="s">
        <v>188</v>
      </c>
      <c r="BK86" s="43"/>
      <c r="BL86" s="43"/>
      <c r="BM86" s="43"/>
      <c r="BN86" s="43"/>
      <c r="BO86" s="43"/>
      <c r="BP86" s="43"/>
      <c r="BQ86" s="43"/>
      <c r="BR86" s="43"/>
      <c r="BS86" s="43"/>
      <c r="BT86" s="152" t="s">
        <v>189</v>
      </c>
      <c r="BU86" s="43"/>
      <c r="BV86" s="43"/>
      <c r="BW86" s="43"/>
      <c r="BX86" s="43"/>
      <c r="BY86" s="43"/>
    </row>
    <row r="87" spans="1:77" ht="25.5" customHeight="1">
      <c r="A87" s="43"/>
      <c r="B87" s="43"/>
      <c r="C87" s="116"/>
      <c r="D87" s="132"/>
      <c r="E87" s="660" t="s">
        <v>190</v>
      </c>
      <c r="F87" s="535"/>
      <c r="G87" s="535"/>
      <c r="H87" s="535"/>
      <c r="I87" s="535"/>
      <c r="J87" s="535"/>
      <c r="K87" s="535"/>
      <c r="L87" s="535"/>
      <c r="M87" s="535"/>
      <c r="N87" s="535"/>
      <c r="O87" s="535"/>
      <c r="P87" s="535"/>
      <c r="Q87" s="535"/>
      <c r="R87" s="535"/>
      <c r="S87" s="535"/>
      <c r="T87" s="535"/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5"/>
      <c r="AF87" s="535"/>
      <c r="AG87" s="535"/>
      <c r="AH87" s="535"/>
      <c r="AI87" s="535"/>
      <c r="AJ87" s="535"/>
      <c r="AK87" s="535"/>
      <c r="AL87" s="535"/>
      <c r="AM87" s="535"/>
      <c r="AN87" s="535"/>
      <c r="AO87" s="535"/>
      <c r="AP87" s="535"/>
      <c r="AQ87" s="535"/>
      <c r="AR87" s="535"/>
      <c r="AS87" s="535"/>
      <c r="AT87" s="535"/>
      <c r="AU87" s="535"/>
      <c r="AV87" s="535"/>
      <c r="AW87" s="535"/>
      <c r="AX87" s="535"/>
      <c r="AY87" s="535"/>
      <c r="AZ87" s="535"/>
      <c r="BA87" s="535"/>
      <c r="BB87" s="535"/>
      <c r="BC87" s="535"/>
      <c r="BD87" s="535"/>
      <c r="BE87" s="535"/>
      <c r="BF87" s="535"/>
      <c r="BG87" s="527"/>
      <c r="BH87" s="43"/>
      <c r="BI87" s="43"/>
      <c r="BJ87" s="152" t="s">
        <v>191</v>
      </c>
      <c r="BK87" s="43"/>
      <c r="BL87" s="43"/>
      <c r="BM87" s="43"/>
      <c r="BN87" s="43"/>
      <c r="BO87" s="43"/>
      <c r="BP87" s="43"/>
      <c r="BQ87" s="43"/>
      <c r="BR87" s="43"/>
      <c r="BS87" s="43"/>
      <c r="BT87" s="152" t="s">
        <v>192</v>
      </c>
      <c r="BU87" s="43"/>
      <c r="BV87" s="43"/>
      <c r="BW87" s="43"/>
      <c r="BX87" s="43"/>
      <c r="BY87" s="43"/>
    </row>
    <row r="88" spans="1:77" ht="25.5" customHeight="1">
      <c r="A88" s="145"/>
      <c r="B88" s="145"/>
      <c r="C88" s="116"/>
      <c r="D88" s="132"/>
      <c r="E88" s="534" t="s">
        <v>193</v>
      </c>
      <c r="F88" s="535"/>
      <c r="G88" s="535"/>
      <c r="H88" s="535"/>
      <c r="I88" s="535"/>
      <c r="J88" s="535"/>
      <c r="K88" s="535"/>
      <c r="L88" s="535"/>
      <c r="M88" s="535"/>
      <c r="N88" s="535"/>
      <c r="O88" s="535"/>
      <c r="P88" s="535"/>
      <c r="Q88" s="535"/>
      <c r="R88" s="535"/>
      <c r="S88" s="535"/>
      <c r="T88" s="535"/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  <c r="AE88" s="535"/>
      <c r="AF88" s="535"/>
      <c r="AG88" s="535"/>
      <c r="AH88" s="535"/>
      <c r="AI88" s="535"/>
      <c r="AJ88" s="535"/>
      <c r="AK88" s="535"/>
      <c r="AL88" s="535"/>
      <c r="AM88" s="535"/>
      <c r="AN88" s="535"/>
      <c r="AO88" s="535"/>
      <c r="AP88" s="535"/>
      <c r="AQ88" s="535"/>
      <c r="AR88" s="535"/>
      <c r="AS88" s="535"/>
      <c r="AT88" s="535"/>
      <c r="AU88" s="535"/>
      <c r="AV88" s="535"/>
      <c r="AW88" s="535"/>
      <c r="AX88" s="535"/>
      <c r="AY88" s="535"/>
      <c r="AZ88" s="535"/>
      <c r="BA88" s="535"/>
      <c r="BB88" s="535"/>
      <c r="BC88" s="535"/>
      <c r="BD88" s="535"/>
      <c r="BE88" s="535"/>
      <c r="BF88" s="535"/>
      <c r="BG88" s="527"/>
      <c r="BH88" s="145"/>
      <c r="BI88" s="128"/>
      <c r="BJ88" s="152" t="s">
        <v>194</v>
      </c>
      <c r="BK88" s="150"/>
      <c r="BL88" s="150"/>
      <c r="BM88" s="145"/>
      <c r="BN88" s="145"/>
      <c r="BO88" s="145"/>
      <c r="BP88" s="145"/>
      <c r="BQ88" s="145"/>
      <c r="BR88" s="145"/>
      <c r="BS88" s="145"/>
      <c r="BT88" s="152" t="s">
        <v>195</v>
      </c>
      <c r="BU88" s="145"/>
      <c r="BV88" s="145"/>
      <c r="BW88" s="145"/>
      <c r="BX88" s="145"/>
      <c r="BY88" s="145"/>
    </row>
    <row r="89" spans="1:77" ht="25.5" customHeight="1">
      <c r="A89" s="71"/>
      <c r="B89" s="71"/>
      <c r="C89" s="153"/>
      <c r="D89" s="154"/>
      <c r="E89" s="155" t="s">
        <v>196</v>
      </c>
      <c r="F89" s="695" t="s">
        <v>197</v>
      </c>
      <c r="G89" s="523"/>
      <c r="H89" s="523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  <c r="V89" s="520"/>
      <c r="W89" s="521"/>
      <c r="X89" s="522">
        <v>4</v>
      </c>
      <c r="Y89" s="532"/>
      <c r="Z89" s="522"/>
      <c r="AA89" s="521"/>
      <c r="AB89" s="522">
        <v>4</v>
      </c>
      <c r="AC89" s="532"/>
      <c r="AD89" s="522">
        <v>2</v>
      </c>
      <c r="AE89" s="521"/>
      <c r="AF89" s="520">
        <f t="shared" ref="AF89:AF90" si="8">AD89*30</f>
        <v>60</v>
      </c>
      <c r="AG89" s="521"/>
      <c r="AH89" s="520">
        <f t="shared" ref="AH89:AH90" si="9">AJ89+AL89+AN89</f>
        <v>36</v>
      </c>
      <c r="AI89" s="521"/>
      <c r="AJ89" s="520">
        <v>18</v>
      </c>
      <c r="AK89" s="521"/>
      <c r="AL89" s="522">
        <v>18</v>
      </c>
      <c r="AM89" s="523"/>
      <c r="AN89" s="520"/>
      <c r="AO89" s="521"/>
      <c r="AP89" s="520">
        <f t="shared" ref="AP89:AP90" si="10">AF89-AH89</f>
        <v>24</v>
      </c>
      <c r="AQ89" s="521"/>
      <c r="AR89" s="520"/>
      <c r="AS89" s="532"/>
      <c r="AT89" s="522"/>
      <c r="AU89" s="521"/>
      <c r="AV89" s="520"/>
      <c r="AW89" s="532"/>
      <c r="AX89" s="522">
        <v>2</v>
      </c>
      <c r="AY89" s="532"/>
      <c r="AZ89" s="522"/>
      <c r="BA89" s="532"/>
      <c r="BB89" s="522"/>
      <c r="BC89" s="532"/>
      <c r="BD89" s="522"/>
      <c r="BE89" s="532"/>
      <c r="BF89" s="522"/>
      <c r="BG89" s="521"/>
      <c r="BH89" s="156"/>
      <c r="BI89" s="71"/>
      <c r="BJ89" s="152" t="s">
        <v>198</v>
      </c>
      <c r="BK89" s="152"/>
      <c r="BL89" s="152"/>
      <c r="BM89" s="71"/>
      <c r="BN89" s="71"/>
      <c r="BO89" s="71"/>
      <c r="BP89" s="71"/>
      <c r="BQ89" s="71"/>
      <c r="BR89" s="71"/>
      <c r="BS89" s="71"/>
      <c r="BT89" s="152" t="s">
        <v>199</v>
      </c>
      <c r="BU89" s="71"/>
      <c r="BV89" s="71"/>
      <c r="BW89" s="71"/>
      <c r="BX89" s="71"/>
      <c r="BY89" s="71"/>
    </row>
    <row r="90" spans="1:77" ht="30" customHeight="1">
      <c r="A90" s="43"/>
      <c r="B90" s="43"/>
      <c r="C90" s="129"/>
      <c r="D90" s="157"/>
      <c r="E90" s="149" t="s">
        <v>200</v>
      </c>
      <c r="F90" s="519" t="s">
        <v>201</v>
      </c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3"/>
      <c r="U90" s="503"/>
      <c r="V90" s="508"/>
      <c r="W90" s="497"/>
      <c r="X90" s="502">
        <v>4</v>
      </c>
      <c r="Y90" s="516"/>
      <c r="Z90" s="502"/>
      <c r="AA90" s="501"/>
      <c r="AB90" s="502">
        <v>4</v>
      </c>
      <c r="AC90" s="516"/>
      <c r="AD90" s="515">
        <v>2</v>
      </c>
      <c r="AE90" s="497"/>
      <c r="AF90" s="500">
        <f t="shared" si="8"/>
        <v>60</v>
      </c>
      <c r="AG90" s="501"/>
      <c r="AH90" s="500">
        <f t="shared" si="9"/>
        <v>36</v>
      </c>
      <c r="AI90" s="501"/>
      <c r="AJ90" s="500">
        <v>18</v>
      </c>
      <c r="AK90" s="501"/>
      <c r="AL90" s="502">
        <v>18</v>
      </c>
      <c r="AM90" s="503"/>
      <c r="AN90" s="500"/>
      <c r="AO90" s="501"/>
      <c r="AP90" s="500">
        <f t="shared" si="10"/>
        <v>24</v>
      </c>
      <c r="AQ90" s="501"/>
      <c r="AR90" s="500"/>
      <c r="AS90" s="516"/>
      <c r="AT90" s="502"/>
      <c r="AU90" s="501"/>
      <c r="AV90" s="500"/>
      <c r="AW90" s="516"/>
      <c r="AX90" s="502">
        <v>2</v>
      </c>
      <c r="AY90" s="516"/>
      <c r="AZ90" s="502"/>
      <c r="BA90" s="516"/>
      <c r="BB90" s="502"/>
      <c r="BC90" s="516"/>
      <c r="BD90" s="502"/>
      <c r="BE90" s="516"/>
      <c r="BF90" s="502"/>
      <c r="BG90" s="501"/>
      <c r="BH90" s="148"/>
      <c r="BI90" s="43"/>
      <c r="BJ90" s="152" t="s">
        <v>199</v>
      </c>
      <c r="BK90" s="152"/>
      <c r="BL90" s="152"/>
      <c r="BM90" s="43"/>
      <c r="BN90" s="43"/>
      <c r="BO90" s="43"/>
      <c r="BP90" s="43"/>
      <c r="BQ90" s="43"/>
      <c r="BR90" s="43"/>
      <c r="BS90" s="43"/>
      <c r="BT90" s="152" t="s">
        <v>202</v>
      </c>
      <c r="BU90" s="43"/>
      <c r="BV90" s="43"/>
      <c r="BW90" s="43"/>
      <c r="BX90" s="43"/>
      <c r="BY90" s="43"/>
    </row>
    <row r="91" spans="1:77" ht="30" customHeight="1">
      <c r="A91" s="43"/>
      <c r="B91" s="43"/>
      <c r="C91" s="129"/>
      <c r="D91" s="157"/>
      <c r="E91" s="536" t="s">
        <v>203</v>
      </c>
      <c r="F91" s="535"/>
      <c r="G91" s="535"/>
      <c r="H91" s="535"/>
      <c r="I91" s="535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27"/>
      <c r="V91" s="539">
        <f>COUNT(V89:W90)</f>
        <v>0</v>
      </c>
      <c r="W91" s="540"/>
      <c r="X91" s="526">
        <f>COUNT(X89:Y90)</f>
        <v>2</v>
      </c>
      <c r="Y91" s="527"/>
      <c r="Z91" s="526">
        <f>COUNT(Z89:AA90)</f>
        <v>0</v>
      </c>
      <c r="AA91" s="527"/>
      <c r="AB91" s="526">
        <f>COUNT(AB89:AC90)</f>
        <v>2</v>
      </c>
      <c r="AC91" s="527"/>
      <c r="AD91" s="539">
        <f>SUM(AD89:AE90)</f>
        <v>4</v>
      </c>
      <c r="AE91" s="540"/>
      <c r="AF91" s="526">
        <f>SUM(AF89:AG90)</f>
        <v>120</v>
      </c>
      <c r="AG91" s="527"/>
      <c r="AH91" s="526">
        <f>SUM(AH89:AI90)</f>
        <v>72</v>
      </c>
      <c r="AI91" s="527"/>
      <c r="AJ91" s="526">
        <f>SUM(AJ89:AK90)</f>
        <v>36</v>
      </c>
      <c r="AK91" s="527"/>
      <c r="AL91" s="526">
        <f>SUM(AL89:AM90)</f>
        <v>36</v>
      </c>
      <c r="AM91" s="527"/>
      <c r="AN91" s="526">
        <f>SUM(AN89:AO90)</f>
        <v>0</v>
      </c>
      <c r="AO91" s="527"/>
      <c r="AP91" s="526">
        <f>SUM(AP89:AQ90)</f>
        <v>48</v>
      </c>
      <c r="AQ91" s="527"/>
      <c r="AR91" s="526">
        <f>SUM(AR89:AS90)</f>
        <v>0</v>
      </c>
      <c r="AS91" s="527"/>
      <c r="AT91" s="526">
        <f>SUM(AT89:AU90)</f>
        <v>0</v>
      </c>
      <c r="AU91" s="527"/>
      <c r="AV91" s="526">
        <f>SUM(AV89:AW90)</f>
        <v>0</v>
      </c>
      <c r="AW91" s="527"/>
      <c r="AX91" s="526">
        <f>SUM(AX89:AY90)</f>
        <v>4</v>
      </c>
      <c r="AY91" s="527"/>
      <c r="AZ91" s="526">
        <f>SUM(AZ89:BA90)</f>
        <v>0</v>
      </c>
      <c r="BA91" s="527"/>
      <c r="BB91" s="526">
        <f>SUM(BB89:BC90)</f>
        <v>0</v>
      </c>
      <c r="BC91" s="527"/>
      <c r="BD91" s="526">
        <f>SUM(BD89:BE90)</f>
        <v>0</v>
      </c>
      <c r="BE91" s="527"/>
      <c r="BF91" s="526">
        <f>SUM(BF89:BG90)</f>
        <v>0</v>
      </c>
      <c r="BG91" s="527"/>
      <c r="BH91" s="148"/>
      <c r="BI91" s="43"/>
      <c r="BJ91" s="152" t="s">
        <v>204</v>
      </c>
      <c r="BK91" s="152"/>
      <c r="BL91" s="152"/>
      <c r="BM91" s="43"/>
      <c r="BN91" s="43"/>
      <c r="BO91" s="43"/>
      <c r="BP91" s="43"/>
      <c r="BQ91" s="43"/>
      <c r="BR91" s="43"/>
      <c r="BS91" s="43"/>
      <c r="BT91" s="152" t="s">
        <v>205</v>
      </c>
      <c r="BU91" s="43"/>
      <c r="BV91" s="43"/>
      <c r="BW91" s="43"/>
      <c r="BX91" s="43"/>
      <c r="BY91" s="43"/>
    </row>
    <row r="92" spans="1:77" ht="25.5" customHeight="1">
      <c r="A92" s="43"/>
      <c r="B92" s="43"/>
      <c r="C92" s="116"/>
      <c r="D92" s="123"/>
      <c r="E92" s="534" t="s">
        <v>206</v>
      </c>
      <c r="F92" s="535"/>
      <c r="G92" s="535"/>
      <c r="H92" s="535"/>
      <c r="I92" s="535"/>
      <c r="J92" s="535"/>
      <c r="K92" s="535"/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5"/>
      <c r="AC92" s="535"/>
      <c r="AD92" s="535"/>
      <c r="AE92" s="535"/>
      <c r="AF92" s="535"/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5"/>
      <c r="BB92" s="535"/>
      <c r="BC92" s="535"/>
      <c r="BD92" s="535"/>
      <c r="BE92" s="535"/>
      <c r="BF92" s="535"/>
      <c r="BG92" s="527"/>
      <c r="BH92" s="43"/>
      <c r="BI92" s="43"/>
      <c r="BJ92" s="152" t="s">
        <v>207</v>
      </c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</row>
    <row r="93" spans="1:77" ht="25.5" customHeight="1">
      <c r="A93" s="43"/>
      <c r="B93" s="43"/>
      <c r="C93" s="43"/>
      <c r="D93" s="43"/>
      <c r="E93" s="158" t="s">
        <v>208</v>
      </c>
      <c r="F93" s="537" t="s">
        <v>209</v>
      </c>
      <c r="G93" s="523"/>
      <c r="H93" s="523"/>
      <c r="I93" s="523"/>
      <c r="J93" s="523"/>
      <c r="K93" s="523"/>
      <c r="L93" s="523"/>
      <c r="M93" s="523"/>
      <c r="N93" s="523"/>
      <c r="O93" s="523"/>
      <c r="P93" s="523"/>
      <c r="Q93" s="523"/>
      <c r="R93" s="523"/>
      <c r="S93" s="523"/>
      <c r="T93" s="523"/>
      <c r="U93" s="521"/>
      <c r="V93" s="520"/>
      <c r="W93" s="521"/>
      <c r="X93" s="520" t="s">
        <v>183</v>
      </c>
      <c r="Y93" s="521"/>
      <c r="Z93" s="520"/>
      <c r="AA93" s="521"/>
      <c r="AB93" s="522" t="s">
        <v>183</v>
      </c>
      <c r="AC93" s="523"/>
      <c r="AD93" s="524">
        <v>4</v>
      </c>
      <c r="AE93" s="525"/>
      <c r="AF93" s="520">
        <f t="shared" ref="AF93:AF106" si="11">AD93*30</f>
        <v>120</v>
      </c>
      <c r="AG93" s="521"/>
      <c r="AH93" s="520">
        <f t="shared" ref="AH93:AH106" si="12">AJ93+AL93+AN93</f>
        <v>0</v>
      </c>
      <c r="AI93" s="521"/>
      <c r="AJ93" s="522"/>
      <c r="AK93" s="521"/>
      <c r="AL93" s="520"/>
      <c r="AM93" s="521"/>
      <c r="AN93" s="530"/>
      <c r="AO93" s="521"/>
      <c r="AP93" s="531">
        <f t="shared" ref="AP93:AP106" si="13">AF93-AH93</f>
        <v>120</v>
      </c>
      <c r="AQ93" s="521"/>
      <c r="AR93" s="531"/>
      <c r="AS93" s="532"/>
      <c r="AT93" s="530"/>
      <c r="AU93" s="521"/>
      <c r="AV93" s="531"/>
      <c r="AW93" s="532"/>
      <c r="AX93" s="533"/>
      <c r="AY93" s="521"/>
      <c r="AZ93" s="531"/>
      <c r="BA93" s="532"/>
      <c r="BB93" s="530"/>
      <c r="BC93" s="521"/>
      <c r="BD93" s="531"/>
      <c r="BE93" s="532"/>
      <c r="BF93" s="533"/>
      <c r="BG93" s="521"/>
      <c r="BH93" s="43"/>
      <c r="BI93" s="43"/>
      <c r="BJ93" s="152" t="s">
        <v>210</v>
      </c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</row>
    <row r="94" spans="1:77" ht="25.5" customHeight="1">
      <c r="A94" s="145"/>
      <c r="B94" s="145"/>
      <c r="C94" s="116"/>
      <c r="D94" s="132"/>
      <c r="E94" s="126" t="s">
        <v>211</v>
      </c>
      <c r="F94" s="541" t="s">
        <v>212</v>
      </c>
      <c r="G94" s="495"/>
      <c r="H94" s="495"/>
      <c r="I94" s="495"/>
      <c r="J94" s="495"/>
      <c r="K94" s="495"/>
      <c r="L94" s="495"/>
      <c r="M94" s="495"/>
      <c r="N94" s="495"/>
      <c r="O94" s="495"/>
      <c r="P94" s="495"/>
      <c r="Q94" s="495"/>
      <c r="R94" s="495"/>
      <c r="S94" s="495"/>
      <c r="T94" s="495"/>
      <c r="U94" s="497"/>
      <c r="V94" s="508"/>
      <c r="W94" s="497"/>
      <c r="X94" s="508" t="s">
        <v>183</v>
      </c>
      <c r="Y94" s="497"/>
      <c r="Z94" s="508"/>
      <c r="AA94" s="497"/>
      <c r="AB94" s="515" t="s">
        <v>183</v>
      </c>
      <c r="AC94" s="495"/>
      <c r="AD94" s="508">
        <v>4</v>
      </c>
      <c r="AE94" s="497"/>
      <c r="AF94" s="508">
        <f t="shared" si="11"/>
        <v>120</v>
      </c>
      <c r="AG94" s="497"/>
      <c r="AH94" s="508">
        <f t="shared" si="12"/>
        <v>0</v>
      </c>
      <c r="AI94" s="497"/>
      <c r="AJ94" s="515"/>
      <c r="AK94" s="497"/>
      <c r="AL94" s="508"/>
      <c r="AM94" s="497"/>
      <c r="AN94" s="498"/>
      <c r="AO94" s="497"/>
      <c r="AP94" s="496">
        <f t="shared" si="13"/>
        <v>120</v>
      </c>
      <c r="AQ94" s="497"/>
      <c r="AR94" s="496"/>
      <c r="AS94" s="499"/>
      <c r="AT94" s="498"/>
      <c r="AU94" s="497"/>
      <c r="AV94" s="496"/>
      <c r="AW94" s="499"/>
      <c r="AX94" s="518"/>
      <c r="AY94" s="497"/>
      <c r="AZ94" s="496"/>
      <c r="BA94" s="499"/>
      <c r="BB94" s="498"/>
      <c r="BC94" s="497"/>
      <c r="BD94" s="496"/>
      <c r="BE94" s="499"/>
      <c r="BF94" s="518"/>
      <c r="BG94" s="497"/>
      <c r="BH94" s="145"/>
      <c r="BI94" s="128"/>
      <c r="BJ94" s="528" t="s">
        <v>213</v>
      </c>
      <c r="BK94" s="529"/>
      <c r="BL94" s="529"/>
      <c r="BM94" s="529"/>
      <c r="BN94" s="529"/>
      <c r="BO94" s="529"/>
      <c r="BP94" s="529"/>
      <c r="BQ94" s="529"/>
      <c r="BR94" s="529"/>
      <c r="BS94" s="529"/>
      <c r="BT94" s="529"/>
      <c r="BU94" s="529"/>
      <c r="BV94" s="529"/>
      <c r="BW94" s="529"/>
      <c r="BX94" s="529"/>
      <c r="BY94" s="529"/>
    </row>
    <row r="95" spans="1:77" ht="30" customHeight="1">
      <c r="A95" s="43"/>
      <c r="B95" s="43"/>
      <c r="C95" s="129"/>
      <c r="D95" s="157"/>
      <c r="E95" s="126" t="s">
        <v>214</v>
      </c>
      <c r="F95" s="541" t="s">
        <v>215</v>
      </c>
      <c r="G95" s="495"/>
      <c r="H95" s="495"/>
      <c r="I95" s="495"/>
      <c r="J95" s="495"/>
      <c r="K95" s="495"/>
      <c r="L95" s="495"/>
      <c r="M95" s="495"/>
      <c r="N95" s="495"/>
      <c r="O95" s="495"/>
      <c r="P95" s="495"/>
      <c r="Q95" s="495"/>
      <c r="R95" s="495"/>
      <c r="S95" s="495"/>
      <c r="T95" s="495"/>
      <c r="U95" s="497"/>
      <c r="V95" s="508"/>
      <c r="W95" s="497"/>
      <c r="X95" s="508" t="s">
        <v>183</v>
      </c>
      <c r="Y95" s="497"/>
      <c r="Z95" s="508"/>
      <c r="AA95" s="497"/>
      <c r="AB95" s="515" t="s">
        <v>183</v>
      </c>
      <c r="AC95" s="495"/>
      <c r="AD95" s="508">
        <v>4</v>
      </c>
      <c r="AE95" s="497"/>
      <c r="AF95" s="508">
        <f t="shared" si="11"/>
        <v>120</v>
      </c>
      <c r="AG95" s="497"/>
      <c r="AH95" s="508">
        <f t="shared" si="12"/>
        <v>0</v>
      </c>
      <c r="AI95" s="497"/>
      <c r="AJ95" s="515"/>
      <c r="AK95" s="497"/>
      <c r="AL95" s="508"/>
      <c r="AM95" s="497"/>
      <c r="AN95" s="498"/>
      <c r="AO95" s="497"/>
      <c r="AP95" s="496">
        <f t="shared" si="13"/>
        <v>120</v>
      </c>
      <c r="AQ95" s="497"/>
      <c r="AR95" s="496"/>
      <c r="AS95" s="499"/>
      <c r="AT95" s="498"/>
      <c r="AU95" s="497"/>
      <c r="AV95" s="496"/>
      <c r="AW95" s="499"/>
      <c r="AX95" s="518"/>
      <c r="AY95" s="497"/>
      <c r="AZ95" s="496"/>
      <c r="BA95" s="499"/>
      <c r="BB95" s="498"/>
      <c r="BC95" s="497"/>
      <c r="BD95" s="496"/>
      <c r="BE95" s="499"/>
      <c r="BF95" s="518"/>
      <c r="BG95" s="497"/>
      <c r="BH95" s="148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</row>
    <row r="96" spans="1:77" ht="56.25" customHeight="1">
      <c r="A96" s="43"/>
      <c r="B96" s="43"/>
      <c r="C96" s="129"/>
      <c r="D96" s="147"/>
      <c r="E96" s="126" t="s">
        <v>216</v>
      </c>
      <c r="F96" s="541" t="s">
        <v>217</v>
      </c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  <c r="T96" s="495"/>
      <c r="U96" s="497"/>
      <c r="V96" s="508"/>
      <c r="W96" s="497"/>
      <c r="X96" s="508" t="s">
        <v>183</v>
      </c>
      <c r="Y96" s="497"/>
      <c r="Z96" s="508"/>
      <c r="AA96" s="497"/>
      <c r="AB96" s="515" t="s">
        <v>183</v>
      </c>
      <c r="AC96" s="495"/>
      <c r="AD96" s="508">
        <v>4</v>
      </c>
      <c r="AE96" s="497"/>
      <c r="AF96" s="508">
        <f t="shared" si="11"/>
        <v>120</v>
      </c>
      <c r="AG96" s="497"/>
      <c r="AH96" s="508">
        <f t="shared" si="12"/>
        <v>0</v>
      </c>
      <c r="AI96" s="497"/>
      <c r="AJ96" s="515"/>
      <c r="AK96" s="497"/>
      <c r="AL96" s="508"/>
      <c r="AM96" s="497"/>
      <c r="AN96" s="498"/>
      <c r="AO96" s="497"/>
      <c r="AP96" s="496">
        <f t="shared" si="13"/>
        <v>120</v>
      </c>
      <c r="AQ96" s="497"/>
      <c r="AR96" s="496"/>
      <c r="AS96" s="499"/>
      <c r="AT96" s="498"/>
      <c r="AU96" s="497"/>
      <c r="AV96" s="496"/>
      <c r="AW96" s="499"/>
      <c r="AX96" s="518"/>
      <c r="AY96" s="497"/>
      <c r="AZ96" s="496"/>
      <c r="BA96" s="499"/>
      <c r="BB96" s="498"/>
      <c r="BC96" s="497"/>
      <c r="BD96" s="496"/>
      <c r="BE96" s="499"/>
      <c r="BF96" s="518"/>
      <c r="BG96" s="497"/>
      <c r="BH96" s="148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</row>
    <row r="97" spans="1:77" ht="34.5" customHeight="1">
      <c r="A97" s="43"/>
      <c r="B97" s="43"/>
      <c r="C97" s="129"/>
      <c r="D97" s="147"/>
      <c r="E97" s="126" t="s">
        <v>218</v>
      </c>
      <c r="F97" s="541" t="s">
        <v>219</v>
      </c>
      <c r="G97" s="495"/>
      <c r="H97" s="495"/>
      <c r="I97" s="495"/>
      <c r="J97" s="495"/>
      <c r="K97" s="495"/>
      <c r="L97" s="495"/>
      <c r="M97" s="495"/>
      <c r="N97" s="495"/>
      <c r="O97" s="495"/>
      <c r="P97" s="495"/>
      <c r="Q97" s="495"/>
      <c r="R97" s="495"/>
      <c r="S97" s="495"/>
      <c r="T97" s="495"/>
      <c r="U97" s="497"/>
      <c r="V97" s="508"/>
      <c r="W97" s="497"/>
      <c r="X97" s="508" t="s">
        <v>183</v>
      </c>
      <c r="Y97" s="497"/>
      <c r="Z97" s="508"/>
      <c r="AA97" s="497"/>
      <c r="AB97" s="515" t="s">
        <v>183</v>
      </c>
      <c r="AC97" s="495"/>
      <c r="AD97" s="508">
        <v>4</v>
      </c>
      <c r="AE97" s="497"/>
      <c r="AF97" s="508">
        <f t="shared" si="11"/>
        <v>120</v>
      </c>
      <c r="AG97" s="497"/>
      <c r="AH97" s="508">
        <f t="shared" si="12"/>
        <v>0</v>
      </c>
      <c r="AI97" s="497"/>
      <c r="AJ97" s="515"/>
      <c r="AK97" s="497"/>
      <c r="AL97" s="508"/>
      <c r="AM97" s="497"/>
      <c r="AN97" s="498"/>
      <c r="AO97" s="497"/>
      <c r="AP97" s="496">
        <f t="shared" si="13"/>
        <v>120</v>
      </c>
      <c r="AQ97" s="497"/>
      <c r="AR97" s="496"/>
      <c r="AS97" s="499"/>
      <c r="AT97" s="498"/>
      <c r="AU97" s="497"/>
      <c r="AV97" s="496"/>
      <c r="AW97" s="499"/>
      <c r="AX97" s="518"/>
      <c r="AY97" s="497"/>
      <c r="AZ97" s="496"/>
      <c r="BA97" s="499"/>
      <c r="BB97" s="498"/>
      <c r="BC97" s="497"/>
      <c r="BD97" s="496"/>
      <c r="BE97" s="499"/>
      <c r="BF97" s="518"/>
      <c r="BG97" s="497"/>
      <c r="BH97" s="148"/>
      <c r="BI97" s="152"/>
      <c r="BJ97" s="151" t="s">
        <v>220</v>
      </c>
      <c r="BK97" s="151"/>
      <c r="BL97" s="151"/>
      <c r="BM97" s="151"/>
      <c r="BN97" s="151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</row>
    <row r="98" spans="1:77" ht="32.25" customHeight="1">
      <c r="A98" s="43"/>
      <c r="B98" s="43"/>
      <c r="C98" s="129"/>
      <c r="D98" s="147"/>
      <c r="E98" s="126" t="s">
        <v>221</v>
      </c>
      <c r="F98" s="541" t="s">
        <v>222</v>
      </c>
      <c r="G98" s="49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495"/>
      <c r="S98" s="495"/>
      <c r="T98" s="495"/>
      <c r="U98" s="497"/>
      <c r="V98" s="520"/>
      <c r="W98" s="521"/>
      <c r="X98" s="508" t="s">
        <v>183</v>
      </c>
      <c r="Y98" s="497"/>
      <c r="Z98" s="520"/>
      <c r="AA98" s="521"/>
      <c r="AB98" s="515" t="s">
        <v>183</v>
      </c>
      <c r="AC98" s="495"/>
      <c r="AD98" s="520">
        <v>4</v>
      </c>
      <c r="AE98" s="521"/>
      <c r="AF98" s="520">
        <f t="shared" si="11"/>
        <v>120</v>
      </c>
      <c r="AG98" s="521"/>
      <c r="AH98" s="520">
        <f t="shared" si="12"/>
        <v>0</v>
      </c>
      <c r="AI98" s="521"/>
      <c r="AJ98" s="522"/>
      <c r="AK98" s="521"/>
      <c r="AL98" s="520"/>
      <c r="AM98" s="521"/>
      <c r="AN98" s="572"/>
      <c r="AO98" s="573"/>
      <c r="AP98" s="572">
        <f t="shared" si="13"/>
        <v>120</v>
      </c>
      <c r="AQ98" s="529"/>
      <c r="AR98" s="531"/>
      <c r="AS98" s="532"/>
      <c r="AT98" s="530"/>
      <c r="AU98" s="521"/>
      <c r="AV98" s="531"/>
      <c r="AW98" s="532"/>
      <c r="AX98" s="533"/>
      <c r="AY98" s="521"/>
      <c r="AZ98" s="531"/>
      <c r="BA98" s="532"/>
      <c r="BB98" s="530"/>
      <c r="BC98" s="521"/>
      <c r="BD98" s="531"/>
      <c r="BE98" s="532"/>
      <c r="BF98" s="533"/>
      <c r="BG98" s="521"/>
      <c r="BH98" s="148"/>
      <c r="BI98" s="152" t="s">
        <v>223</v>
      </c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</row>
    <row r="99" spans="1:77" ht="33" customHeight="1">
      <c r="A99" s="43"/>
      <c r="B99" s="43"/>
      <c r="C99" s="129"/>
      <c r="D99" s="147"/>
      <c r="E99" s="126" t="s">
        <v>224</v>
      </c>
      <c r="F99" s="541" t="s">
        <v>225</v>
      </c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7"/>
      <c r="V99" s="500"/>
      <c r="W99" s="501"/>
      <c r="X99" s="508" t="s">
        <v>183</v>
      </c>
      <c r="Y99" s="497"/>
      <c r="Z99" s="500"/>
      <c r="AA99" s="501"/>
      <c r="AB99" s="515" t="s">
        <v>183</v>
      </c>
      <c r="AC99" s="495"/>
      <c r="AD99" s="500">
        <v>4</v>
      </c>
      <c r="AE99" s="501"/>
      <c r="AF99" s="500">
        <f t="shared" si="11"/>
        <v>120</v>
      </c>
      <c r="AG99" s="501"/>
      <c r="AH99" s="500">
        <f t="shared" si="12"/>
        <v>0</v>
      </c>
      <c r="AI99" s="501"/>
      <c r="AJ99" s="500"/>
      <c r="AK99" s="501"/>
      <c r="AL99" s="502"/>
      <c r="AM99" s="503"/>
      <c r="AN99" s="500"/>
      <c r="AO99" s="501"/>
      <c r="AP99" s="500">
        <f t="shared" si="13"/>
        <v>120</v>
      </c>
      <c r="AQ99" s="501"/>
      <c r="AR99" s="500"/>
      <c r="AS99" s="516"/>
      <c r="AT99" s="517"/>
      <c r="AU99" s="501"/>
      <c r="AV99" s="500"/>
      <c r="AW99" s="516"/>
      <c r="AX99" s="517"/>
      <c r="AY99" s="501"/>
      <c r="AZ99" s="500"/>
      <c r="BA99" s="516"/>
      <c r="BB99" s="517"/>
      <c r="BC99" s="501"/>
      <c r="BD99" s="500"/>
      <c r="BE99" s="516"/>
      <c r="BF99" s="517"/>
      <c r="BG99" s="501"/>
      <c r="BH99" s="148"/>
      <c r="BI99" s="152"/>
      <c r="BJ99" s="152" t="s">
        <v>202</v>
      </c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</row>
    <row r="100" spans="1:77" ht="34.5" customHeight="1">
      <c r="A100" s="43"/>
      <c r="B100" s="43"/>
      <c r="C100" s="129"/>
      <c r="D100" s="147"/>
      <c r="E100" s="126" t="s">
        <v>226</v>
      </c>
      <c r="F100" s="541" t="s">
        <v>227</v>
      </c>
      <c r="G100" s="495"/>
      <c r="H100" s="495"/>
      <c r="I100" s="495"/>
      <c r="J100" s="495"/>
      <c r="K100" s="495"/>
      <c r="L100" s="495"/>
      <c r="M100" s="495"/>
      <c r="N100" s="495"/>
      <c r="O100" s="495"/>
      <c r="P100" s="495"/>
      <c r="Q100" s="495"/>
      <c r="R100" s="495"/>
      <c r="S100" s="495"/>
      <c r="T100" s="495"/>
      <c r="U100" s="497"/>
      <c r="V100" s="500"/>
      <c r="W100" s="501"/>
      <c r="X100" s="508" t="s">
        <v>183</v>
      </c>
      <c r="Y100" s="497"/>
      <c r="Z100" s="500"/>
      <c r="AA100" s="501"/>
      <c r="AB100" s="515" t="s">
        <v>183</v>
      </c>
      <c r="AC100" s="495"/>
      <c r="AD100" s="500">
        <v>4</v>
      </c>
      <c r="AE100" s="501"/>
      <c r="AF100" s="500">
        <f t="shared" si="11"/>
        <v>120</v>
      </c>
      <c r="AG100" s="501"/>
      <c r="AH100" s="500">
        <f t="shared" si="12"/>
        <v>0</v>
      </c>
      <c r="AI100" s="501"/>
      <c r="AJ100" s="500"/>
      <c r="AK100" s="501"/>
      <c r="AL100" s="502"/>
      <c r="AM100" s="503"/>
      <c r="AN100" s="500"/>
      <c r="AO100" s="501"/>
      <c r="AP100" s="500">
        <f t="shared" si="13"/>
        <v>120</v>
      </c>
      <c r="AQ100" s="501"/>
      <c r="AR100" s="500"/>
      <c r="AS100" s="516"/>
      <c r="AT100" s="517"/>
      <c r="AU100" s="501"/>
      <c r="AV100" s="500"/>
      <c r="AW100" s="516"/>
      <c r="AX100" s="517"/>
      <c r="AY100" s="501"/>
      <c r="AZ100" s="500"/>
      <c r="BA100" s="516"/>
      <c r="BB100" s="517"/>
      <c r="BC100" s="501"/>
      <c r="BD100" s="500"/>
      <c r="BE100" s="516"/>
      <c r="BF100" s="517"/>
      <c r="BG100" s="501"/>
      <c r="BH100" s="148"/>
      <c r="BI100" s="152"/>
      <c r="BJ100" s="152" t="s">
        <v>204</v>
      </c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</row>
    <row r="101" spans="1:77" ht="33" customHeight="1">
      <c r="A101" s="43"/>
      <c r="B101" s="43"/>
      <c r="C101" s="129"/>
      <c r="D101" s="147"/>
      <c r="E101" s="126" t="s">
        <v>228</v>
      </c>
      <c r="F101" s="541" t="s">
        <v>229</v>
      </c>
      <c r="G101" s="495"/>
      <c r="H101" s="495"/>
      <c r="I101" s="495"/>
      <c r="J101" s="495"/>
      <c r="K101" s="495"/>
      <c r="L101" s="495"/>
      <c r="M101" s="495"/>
      <c r="N101" s="495"/>
      <c r="O101" s="495"/>
      <c r="P101" s="495"/>
      <c r="Q101" s="495"/>
      <c r="R101" s="495"/>
      <c r="S101" s="495"/>
      <c r="T101" s="495"/>
      <c r="U101" s="497"/>
      <c r="V101" s="515"/>
      <c r="W101" s="497"/>
      <c r="X101" s="508" t="s">
        <v>183</v>
      </c>
      <c r="Y101" s="497"/>
      <c r="Z101" s="498"/>
      <c r="AA101" s="497"/>
      <c r="AB101" s="515" t="s">
        <v>183</v>
      </c>
      <c r="AC101" s="499"/>
      <c r="AD101" s="498">
        <v>4</v>
      </c>
      <c r="AE101" s="497"/>
      <c r="AF101" s="498">
        <f t="shared" si="11"/>
        <v>120</v>
      </c>
      <c r="AG101" s="497"/>
      <c r="AH101" s="496">
        <f t="shared" si="12"/>
        <v>0</v>
      </c>
      <c r="AI101" s="497"/>
      <c r="AJ101" s="498"/>
      <c r="AK101" s="499"/>
      <c r="AL101" s="498"/>
      <c r="AM101" s="497"/>
      <c r="AN101" s="498"/>
      <c r="AO101" s="499"/>
      <c r="AP101" s="498">
        <f t="shared" si="13"/>
        <v>120</v>
      </c>
      <c r="AQ101" s="497"/>
      <c r="AR101" s="498"/>
      <c r="AS101" s="499"/>
      <c r="AT101" s="518"/>
      <c r="AU101" s="499"/>
      <c r="AV101" s="498"/>
      <c r="AW101" s="499"/>
      <c r="AX101" s="518"/>
      <c r="AY101" s="497"/>
      <c r="AZ101" s="498"/>
      <c r="BA101" s="499"/>
      <c r="BB101" s="518"/>
      <c r="BC101" s="499"/>
      <c r="BD101" s="498"/>
      <c r="BE101" s="499"/>
      <c r="BF101" s="518"/>
      <c r="BG101" s="497"/>
      <c r="BH101" s="148"/>
      <c r="BI101" s="152"/>
      <c r="BJ101" s="152" t="s">
        <v>230</v>
      </c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</row>
    <row r="102" spans="1:77" ht="33.75" customHeight="1">
      <c r="A102" s="43"/>
      <c r="B102" s="43"/>
      <c r="C102" s="129"/>
      <c r="D102" s="147"/>
      <c r="E102" s="126" t="s">
        <v>231</v>
      </c>
      <c r="F102" s="541" t="s">
        <v>232</v>
      </c>
      <c r="G102" s="495"/>
      <c r="H102" s="495"/>
      <c r="I102" s="495"/>
      <c r="J102" s="495"/>
      <c r="K102" s="495"/>
      <c r="L102" s="495"/>
      <c r="M102" s="495"/>
      <c r="N102" s="495"/>
      <c r="O102" s="495"/>
      <c r="P102" s="495"/>
      <c r="Q102" s="495"/>
      <c r="R102" s="495"/>
      <c r="S102" s="495"/>
      <c r="T102" s="495"/>
      <c r="U102" s="497"/>
      <c r="V102" s="515"/>
      <c r="W102" s="497"/>
      <c r="X102" s="508" t="s">
        <v>183</v>
      </c>
      <c r="Y102" s="497"/>
      <c r="Z102" s="498"/>
      <c r="AA102" s="497"/>
      <c r="AB102" s="515" t="s">
        <v>183</v>
      </c>
      <c r="AC102" s="499"/>
      <c r="AD102" s="498">
        <v>4</v>
      </c>
      <c r="AE102" s="497"/>
      <c r="AF102" s="498">
        <f t="shared" si="11"/>
        <v>120</v>
      </c>
      <c r="AG102" s="497"/>
      <c r="AH102" s="496">
        <f t="shared" si="12"/>
        <v>0</v>
      </c>
      <c r="AI102" s="497"/>
      <c r="AJ102" s="498"/>
      <c r="AK102" s="499"/>
      <c r="AL102" s="498"/>
      <c r="AM102" s="497"/>
      <c r="AN102" s="498"/>
      <c r="AO102" s="499"/>
      <c r="AP102" s="498">
        <f t="shared" si="13"/>
        <v>120</v>
      </c>
      <c r="AQ102" s="497"/>
      <c r="AR102" s="498"/>
      <c r="AS102" s="499"/>
      <c r="AT102" s="518"/>
      <c r="AU102" s="499"/>
      <c r="AV102" s="498"/>
      <c r="AW102" s="499"/>
      <c r="AX102" s="518"/>
      <c r="AY102" s="497"/>
      <c r="AZ102" s="498"/>
      <c r="BA102" s="499"/>
      <c r="BB102" s="518"/>
      <c r="BC102" s="499"/>
      <c r="BD102" s="498"/>
      <c r="BE102" s="499"/>
      <c r="BF102" s="518"/>
      <c r="BG102" s="497"/>
      <c r="BH102" s="148"/>
      <c r="BI102" s="152"/>
      <c r="BJ102" s="152" t="s">
        <v>233</v>
      </c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</row>
    <row r="103" spans="1:77" ht="31.5" customHeight="1">
      <c r="A103" s="43"/>
      <c r="B103" s="43"/>
      <c r="C103" s="129"/>
      <c r="D103" s="147"/>
      <c r="E103" s="126" t="s">
        <v>234</v>
      </c>
      <c r="F103" s="541" t="s">
        <v>235</v>
      </c>
      <c r="G103" s="495"/>
      <c r="H103" s="495"/>
      <c r="I103" s="495"/>
      <c r="J103" s="495"/>
      <c r="K103" s="495"/>
      <c r="L103" s="495"/>
      <c r="M103" s="495"/>
      <c r="N103" s="495"/>
      <c r="O103" s="495"/>
      <c r="P103" s="495"/>
      <c r="Q103" s="495"/>
      <c r="R103" s="495"/>
      <c r="S103" s="495"/>
      <c r="T103" s="495"/>
      <c r="U103" s="497"/>
      <c r="V103" s="500"/>
      <c r="W103" s="501"/>
      <c r="X103" s="508" t="s">
        <v>183</v>
      </c>
      <c r="Y103" s="497"/>
      <c r="Z103" s="500"/>
      <c r="AA103" s="501"/>
      <c r="AB103" s="515" t="s">
        <v>183</v>
      </c>
      <c r="AC103" s="495"/>
      <c r="AD103" s="508">
        <v>4</v>
      </c>
      <c r="AE103" s="497"/>
      <c r="AF103" s="500">
        <f t="shared" si="11"/>
        <v>120</v>
      </c>
      <c r="AG103" s="501"/>
      <c r="AH103" s="500">
        <f t="shared" si="12"/>
        <v>0</v>
      </c>
      <c r="AI103" s="501"/>
      <c r="AJ103" s="500"/>
      <c r="AK103" s="501"/>
      <c r="AL103" s="502"/>
      <c r="AM103" s="503"/>
      <c r="AN103" s="500"/>
      <c r="AO103" s="501"/>
      <c r="AP103" s="500">
        <f t="shared" si="13"/>
        <v>120</v>
      </c>
      <c r="AQ103" s="501"/>
      <c r="AR103" s="500"/>
      <c r="AS103" s="516"/>
      <c r="AT103" s="517"/>
      <c r="AU103" s="501"/>
      <c r="AV103" s="500"/>
      <c r="AW103" s="516"/>
      <c r="AX103" s="517"/>
      <c r="AY103" s="501"/>
      <c r="AZ103" s="500"/>
      <c r="BA103" s="516"/>
      <c r="BB103" s="517"/>
      <c r="BC103" s="501"/>
      <c r="BD103" s="500"/>
      <c r="BE103" s="516"/>
      <c r="BF103" s="517"/>
      <c r="BG103" s="501"/>
      <c r="BH103" s="148"/>
      <c r="BI103" s="152"/>
      <c r="BJ103" s="152" t="s">
        <v>199</v>
      </c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</row>
    <row r="104" spans="1:77" ht="33" customHeight="1">
      <c r="A104" s="146"/>
      <c r="B104" s="146"/>
      <c r="C104" s="129"/>
      <c r="D104" s="147"/>
      <c r="E104" s="126" t="s">
        <v>236</v>
      </c>
      <c r="F104" s="541" t="s">
        <v>237</v>
      </c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  <c r="T104" s="495"/>
      <c r="U104" s="497"/>
      <c r="V104" s="515"/>
      <c r="W104" s="497"/>
      <c r="X104" s="508" t="s">
        <v>183</v>
      </c>
      <c r="Y104" s="497"/>
      <c r="Z104" s="498"/>
      <c r="AA104" s="497"/>
      <c r="AB104" s="515" t="s">
        <v>183</v>
      </c>
      <c r="AC104" s="499"/>
      <c r="AD104" s="498">
        <v>4</v>
      </c>
      <c r="AE104" s="497"/>
      <c r="AF104" s="498">
        <f t="shared" si="11"/>
        <v>120</v>
      </c>
      <c r="AG104" s="497"/>
      <c r="AH104" s="496">
        <f t="shared" si="12"/>
        <v>0</v>
      </c>
      <c r="AI104" s="497"/>
      <c r="AJ104" s="498"/>
      <c r="AK104" s="499"/>
      <c r="AL104" s="498"/>
      <c r="AM104" s="497"/>
      <c r="AN104" s="498"/>
      <c r="AO104" s="499"/>
      <c r="AP104" s="498">
        <f t="shared" si="13"/>
        <v>120</v>
      </c>
      <c r="AQ104" s="497"/>
      <c r="AR104" s="498"/>
      <c r="AS104" s="499"/>
      <c r="AT104" s="518"/>
      <c r="AU104" s="499"/>
      <c r="AV104" s="498"/>
      <c r="AW104" s="499"/>
      <c r="AX104" s="518"/>
      <c r="AY104" s="497"/>
      <c r="AZ104" s="498"/>
      <c r="BA104" s="499"/>
      <c r="BB104" s="518"/>
      <c r="BC104" s="499"/>
      <c r="BD104" s="498"/>
      <c r="BE104" s="499"/>
      <c r="BF104" s="518"/>
      <c r="BG104" s="497"/>
      <c r="BH104" s="148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</row>
    <row r="105" spans="1:77" ht="32.25" customHeight="1">
      <c r="A105" s="146"/>
      <c r="B105" s="146"/>
      <c r="C105" s="129"/>
      <c r="D105" s="147"/>
      <c r="E105" s="126" t="s">
        <v>238</v>
      </c>
      <c r="F105" s="541" t="s">
        <v>239</v>
      </c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/>
      <c r="U105" s="497"/>
      <c r="V105" s="515"/>
      <c r="W105" s="497"/>
      <c r="X105" s="508" t="s">
        <v>183</v>
      </c>
      <c r="Y105" s="497"/>
      <c r="Z105" s="498"/>
      <c r="AA105" s="497"/>
      <c r="AB105" s="515" t="s">
        <v>183</v>
      </c>
      <c r="AC105" s="499"/>
      <c r="AD105" s="498">
        <v>4</v>
      </c>
      <c r="AE105" s="497"/>
      <c r="AF105" s="498">
        <f t="shared" si="11"/>
        <v>120</v>
      </c>
      <c r="AG105" s="497"/>
      <c r="AH105" s="496">
        <f t="shared" si="12"/>
        <v>0</v>
      </c>
      <c r="AI105" s="497"/>
      <c r="AJ105" s="498"/>
      <c r="AK105" s="499"/>
      <c r="AL105" s="498"/>
      <c r="AM105" s="497"/>
      <c r="AN105" s="498"/>
      <c r="AO105" s="499"/>
      <c r="AP105" s="498">
        <f t="shared" si="13"/>
        <v>120</v>
      </c>
      <c r="AQ105" s="497"/>
      <c r="AR105" s="498"/>
      <c r="AS105" s="499"/>
      <c r="AT105" s="518"/>
      <c r="AU105" s="499"/>
      <c r="AV105" s="498"/>
      <c r="AW105" s="499"/>
      <c r="AX105" s="518"/>
      <c r="AY105" s="497"/>
      <c r="AZ105" s="498"/>
      <c r="BA105" s="499"/>
      <c r="BB105" s="518"/>
      <c r="BC105" s="499"/>
      <c r="BD105" s="498"/>
      <c r="BE105" s="499"/>
      <c r="BF105" s="518"/>
      <c r="BG105" s="497"/>
      <c r="BH105" s="148"/>
      <c r="BI105" s="152" t="s">
        <v>240</v>
      </c>
      <c r="BJ105" s="159"/>
      <c r="BK105" s="159"/>
      <c r="BL105" s="159"/>
      <c r="BM105" s="159"/>
      <c r="BN105" s="159"/>
      <c r="BO105" s="159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</row>
    <row r="106" spans="1:77" ht="27.75" customHeight="1">
      <c r="A106" s="43"/>
      <c r="B106" s="43"/>
      <c r="C106" s="129"/>
      <c r="D106" s="147"/>
      <c r="E106" s="149" t="s">
        <v>241</v>
      </c>
      <c r="F106" s="542" t="s">
        <v>242</v>
      </c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1"/>
      <c r="V106" s="500"/>
      <c r="W106" s="501"/>
      <c r="X106" s="508" t="s">
        <v>183</v>
      </c>
      <c r="Y106" s="497"/>
      <c r="Z106" s="500"/>
      <c r="AA106" s="501"/>
      <c r="AB106" s="515" t="s">
        <v>183</v>
      </c>
      <c r="AC106" s="495"/>
      <c r="AD106" s="543">
        <v>4</v>
      </c>
      <c r="AE106" s="544"/>
      <c r="AF106" s="500">
        <f t="shared" si="11"/>
        <v>120</v>
      </c>
      <c r="AG106" s="501"/>
      <c r="AH106" s="500">
        <f t="shared" si="12"/>
        <v>0</v>
      </c>
      <c r="AI106" s="501"/>
      <c r="AJ106" s="500"/>
      <c r="AK106" s="501"/>
      <c r="AL106" s="502"/>
      <c r="AM106" s="503"/>
      <c r="AN106" s="500"/>
      <c r="AO106" s="501"/>
      <c r="AP106" s="500">
        <f t="shared" si="13"/>
        <v>120</v>
      </c>
      <c r="AQ106" s="501"/>
      <c r="AR106" s="500"/>
      <c r="AS106" s="516"/>
      <c r="AT106" s="517"/>
      <c r="AU106" s="501"/>
      <c r="AV106" s="500"/>
      <c r="AW106" s="516"/>
      <c r="AX106" s="517"/>
      <c r="AY106" s="501"/>
      <c r="AZ106" s="500"/>
      <c r="BA106" s="516"/>
      <c r="BB106" s="517"/>
      <c r="BC106" s="501"/>
      <c r="BD106" s="500"/>
      <c r="BE106" s="516"/>
      <c r="BF106" s="517"/>
      <c r="BG106" s="501"/>
      <c r="BH106" s="148"/>
      <c r="BI106" s="43"/>
      <c r="BJ106" s="152" t="s">
        <v>243</v>
      </c>
      <c r="BK106" s="43"/>
      <c r="BL106" s="43"/>
      <c r="BM106" s="43"/>
      <c r="BN106" s="43"/>
      <c r="BO106" s="43"/>
      <c r="BP106" s="43"/>
      <c r="BQ106" s="43"/>
      <c r="BR106" s="43" t="s">
        <v>244</v>
      </c>
      <c r="BS106" s="43"/>
      <c r="BT106" s="43"/>
      <c r="BU106" s="43"/>
      <c r="BV106" s="43"/>
      <c r="BW106" s="43"/>
      <c r="BX106" s="43"/>
      <c r="BY106" s="43"/>
    </row>
    <row r="107" spans="1:77" ht="33" customHeight="1">
      <c r="A107" s="146"/>
      <c r="B107" s="146"/>
      <c r="C107" s="129"/>
      <c r="D107" s="147"/>
      <c r="E107" s="536" t="s">
        <v>245</v>
      </c>
      <c r="F107" s="535"/>
      <c r="G107" s="535"/>
      <c r="H107" s="535"/>
      <c r="I107" s="535"/>
      <c r="J107" s="535"/>
      <c r="K107" s="535"/>
      <c r="L107" s="535"/>
      <c r="M107" s="535"/>
      <c r="N107" s="535"/>
      <c r="O107" s="535"/>
      <c r="P107" s="535"/>
      <c r="Q107" s="535"/>
      <c r="R107" s="535"/>
      <c r="S107" s="535"/>
      <c r="T107" s="535"/>
      <c r="U107" s="527"/>
      <c r="V107" s="526">
        <v>4</v>
      </c>
      <c r="W107" s="527"/>
      <c r="X107" s="547">
        <v>7</v>
      </c>
      <c r="Y107" s="548"/>
      <c r="Z107" s="526">
        <v>0</v>
      </c>
      <c r="AA107" s="527"/>
      <c r="AB107" s="539">
        <v>11</v>
      </c>
      <c r="AC107" s="540"/>
      <c r="AD107" s="526">
        <f>SUM(AD93:AE106)</f>
        <v>56</v>
      </c>
      <c r="AE107" s="527"/>
      <c r="AF107" s="526">
        <f>SUM(AF93:AG106)</f>
        <v>1680</v>
      </c>
      <c r="AG107" s="527"/>
      <c r="AH107" s="526">
        <f>SUM(AH93:AI106)</f>
        <v>0</v>
      </c>
      <c r="AI107" s="527"/>
      <c r="AJ107" s="526">
        <f>SUM(AJ93:AK106)</f>
        <v>0</v>
      </c>
      <c r="AK107" s="527"/>
      <c r="AL107" s="526">
        <f>SUM(AL93:AM106)</f>
        <v>0</v>
      </c>
      <c r="AM107" s="527"/>
      <c r="AN107" s="526">
        <f>SUM(AN93:AO106)</f>
        <v>0</v>
      </c>
      <c r="AO107" s="527"/>
      <c r="AP107" s="526">
        <f>SUM(AP93:AQ106)</f>
        <v>1680</v>
      </c>
      <c r="AQ107" s="527"/>
      <c r="AR107" s="526">
        <f>SUM(AR93:AS106)</f>
        <v>0</v>
      </c>
      <c r="AS107" s="527"/>
      <c r="AT107" s="526">
        <f>SUM(AT93:AU106)</f>
        <v>0</v>
      </c>
      <c r="AU107" s="527"/>
      <c r="AV107" s="526">
        <f>SUM(AV93:AW106)</f>
        <v>0</v>
      </c>
      <c r="AW107" s="527"/>
      <c r="AX107" s="526">
        <f>SUM(AX93:AY106)</f>
        <v>0</v>
      </c>
      <c r="AY107" s="527"/>
      <c r="AZ107" s="526">
        <f>SUM(AZ93:BA106)</f>
        <v>0</v>
      </c>
      <c r="BA107" s="527"/>
      <c r="BB107" s="526">
        <f>SUM(BB93:BC106)</f>
        <v>0</v>
      </c>
      <c r="BC107" s="527"/>
      <c r="BD107" s="526">
        <f>SUM(BD93:BE106)</f>
        <v>0</v>
      </c>
      <c r="BE107" s="527"/>
      <c r="BF107" s="526">
        <f>SUM(BF93:BG106)</f>
        <v>0</v>
      </c>
      <c r="BG107" s="527"/>
      <c r="BH107" s="148"/>
      <c r="BI107" s="128"/>
      <c r="BJ107" s="152" t="s">
        <v>198</v>
      </c>
      <c r="BK107" s="145"/>
      <c r="BL107" s="145"/>
      <c r="BM107" s="145"/>
      <c r="BN107" s="145"/>
      <c r="BO107" s="145"/>
      <c r="BP107" s="145"/>
      <c r="BQ107" s="145"/>
      <c r="BR107" s="43" t="s">
        <v>246</v>
      </c>
      <c r="BS107" s="145"/>
      <c r="BT107" s="145"/>
      <c r="BU107" s="145"/>
      <c r="BV107" s="145"/>
      <c r="BW107" s="145"/>
      <c r="BX107" s="145"/>
      <c r="BY107" s="145"/>
    </row>
    <row r="108" spans="1:77" ht="32.25" customHeight="1">
      <c r="A108" s="146"/>
      <c r="B108" s="146"/>
      <c r="C108" s="129"/>
      <c r="D108" s="147"/>
      <c r="E108" s="566" t="s">
        <v>247</v>
      </c>
      <c r="F108" s="535"/>
      <c r="G108" s="535"/>
      <c r="H108" s="535"/>
      <c r="I108" s="535"/>
      <c r="J108" s="535"/>
      <c r="K108" s="535"/>
      <c r="L108" s="535"/>
      <c r="M108" s="535"/>
      <c r="N108" s="535"/>
      <c r="O108" s="535"/>
      <c r="P108" s="535"/>
      <c r="Q108" s="535"/>
      <c r="R108" s="535"/>
      <c r="S108" s="535"/>
      <c r="T108" s="535"/>
      <c r="U108" s="527"/>
      <c r="V108" s="526">
        <f>V107+V91</f>
        <v>4</v>
      </c>
      <c r="W108" s="527"/>
      <c r="X108" s="526">
        <f>X107+X91</f>
        <v>9</v>
      </c>
      <c r="Y108" s="527"/>
      <c r="Z108" s="526">
        <f>Z107+Z91</f>
        <v>0</v>
      </c>
      <c r="AA108" s="527"/>
      <c r="AB108" s="526">
        <f>AB107+AB91</f>
        <v>13</v>
      </c>
      <c r="AC108" s="527"/>
      <c r="AD108" s="526">
        <f>AD107+AD91</f>
        <v>60</v>
      </c>
      <c r="AE108" s="527"/>
      <c r="AF108" s="526">
        <f>AF107+AF91</f>
        <v>1800</v>
      </c>
      <c r="AG108" s="527"/>
      <c r="AH108" s="526">
        <f>AH107+AH91</f>
        <v>72</v>
      </c>
      <c r="AI108" s="527"/>
      <c r="AJ108" s="526">
        <f>AJ107+AJ91</f>
        <v>36</v>
      </c>
      <c r="AK108" s="527"/>
      <c r="AL108" s="526">
        <f>AL107+AL91</f>
        <v>36</v>
      </c>
      <c r="AM108" s="527"/>
      <c r="AN108" s="526">
        <f>AN107+AN91</f>
        <v>0</v>
      </c>
      <c r="AO108" s="527"/>
      <c r="AP108" s="526">
        <f>AP107+AP91</f>
        <v>1728</v>
      </c>
      <c r="AQ108" s="527"/>
      <c r="AR108" s="549">
        <f>AR107+AR91</f>
        <v>0</v>
      </c>
      <c r="AS108" s="546"/>
      <c r="AT108" s="545">
        <f>AT107+AT91</f>
        <v>0</v>
      </c>
      <c r="AU108" s="527"/>
      <c r="AV108" s="549">
        <f>AV107+AV91</f>
        <v>0</v>
      </c>
      <c r="AW108" s="546"/>
      <c r="AX108" s="545">
        <f>AX107+AX91</f>
        <v>4</v>
      </c>
      <c r="AY108" s="527"/>
      <c r="AZ108" s="549">
        <f>AZ107+AZ91</f>
        <v>0</v>
      </c>
      <c r="BA108" s="546"/>
      <c r="BB108" s="545">
        <f>BB107+BB91</f>
        <v>0</v>
      </c>
      <c r="BC108" s="527"/>
      <c r="BD108" s="549">
        <f>BD107+BD91</f>
        <v>0</v>
      </c>
      <c r="BE108" s="546"/>
      <c r="BF108" s="545">
        <f>BF107+BF91</f>
        <v>0</v>
      </c>
      <c r="BG108" s="527"/>
      <c r="BH108" s="148"/>
      <c r="BI108" s="71"/>
      <c r="BJ108" s="152" t="s">
        <v>248</v>
      </c>
      <c r="BK108" s="71"/>
      <c r="BL108" s="71"/>
      <c r="BM108" s="71"/>
      <c r="BN108" s="71"/>
      <c r="BO108" s="71"/>
      <c r="BP108" s="71"/>
      <c r="BQ108" s="71"/>
      <c r="BR108" s="43"/>
      <c r="BS108" s="71"/>
      <c r="BT108" s="71"/>
      <c r="BU108" s="71"/>
      <c r="BV108" s="71"/>
      <c r="BW108" s="71"/>
      <c r="BX108" s="71"/>
      <c r="BY108" s="71"/>
    </row>
    <row r="109" spans="1:77" ht="27.75" customHeight="1">
      <c r="A109" s="43"/>
      <c r="B109" s="43"/>
      <c r="C109" s="129"/>
      <c r="D109" s="147"/>
      <c r="E109" s="567" t="s">
        <v>249</v>
      </c>
      <c r="F109" s="535"/>
      <c r="G109" s="535"/>
      <c r="H109" s="535"/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5"/>
      <c r="T109" s="535"/>
      <c r="U109" s="527"/>
      <c r="V109" s="568">
        <f>V108+V86</f>
        <v>16</v>
      </c>
      <c r="W109" s="527"/>
      <c r="X109" s="568">
        <f>X108+X86</f>
        <v>28</v>
      </c>
      <c r="Y109" s="527"/>
      <c r="Z109" s="568">
        <f>Z108+Z86</f>
        <v>0</v>
      </c>
      <c r="AA109" s="527"/>
      <c r="AB109" s="568">
        <f>AB108+AB86</f>
        <v>38</v>
      </c>
      <c r="AC109" s="527"/>
      <c r="AD109" s="568">
        <f>AD108+AD86</f>
        <v>240</v>
      </c>
      <c r="AE109" s="527"/>
      <c r="AF109" s="526">
        <f>AF108+AF86</f>
        <v>7200</v>
      </c>
      <c r="AG109" s="527"/>
      <c r="AH109" s="526">
        <f>AH108+AH86</f>
        <v>2200</v>
      </c>
      <c r="AI109" s="527"/>
      <c r="AJ109" s="526">
        <f>AJ108+AJ86</f>
        <v>876</v>
      </c>
      <c r="AK109" s="527"/>
      <c r="AL109" s="526">
        <f>AL108+AL86</f>
        <v>1000</v>
      </c>
      <c r="AM109" s="527"/>
      <c r="AN109" s="526">
        <f>AN108+AN86</f>
        <v>324</v>
      </c>
      <c r="AO109" s="527"/>
      <c r="AP109" s="526">
        <f>AP108+AP86</f>
        <v>4490</v>
      </c>
      <c r="AQ109" s="527"/>
      <c r="AR109" s="549"/>
      <c r="AS109" s="546"/>
      <c r="AT109" s="545"/>
      <c r="AU109" s="527"/>
      <c r="AV109" s="549"/>
      <c r="AW109" s="546"/>
      <c r="AX109" s="545"/>
      <c r="AY109" s="527"/>
      <c r="AZ109" s="549"/>
      <c r="BA109" s="546"/>
      <c r="BB109" s="545"/>
      <c r="BC109" s="527"/>
      <c r="BD109" s="549"/>
      <c r="BE109" s="546"/>
      <c r="BF109" s="545"/>
      <c r="BG109" s="527"/>
      <c r="BH109" s="148"/>
      <c r="BI109" s="115"/>
      <c r="BJ109" s="152" t="s">
        <v>250</v>
      </c>
      <c r="BK109" s="115"/>
      <c r="BL109" s="115"/>
      <c r="BM109" s="115"/>
      <c r="BN109" s="115"/>
      <c r="BO109" s="115"/>
      <c r="BP109" s="115"/>
      <c r="BQ109" s="115"/>
      <c r="BR109" s="43" t="s">
        <v>251</v>
      </c>
      <c r="BS109" s="115"/>
      <c r="BT109" s="115"/>
      <c r="BU109" s="115"/>
      <c r="BV109" s="115"/>
      <c r="BW109" s="115"/>
      <c r="BX109" s="115"/>
      <c r="BY109" s="115"/>
    </row>
    <row r="110" spans="1:77" ht="25.5" customHeight="1">
      <c r="A110" s="145"/>
      <c r="B110" s="145"/>
      <c r="C110" s="116"/>
      <c r="D110" s="132"/>
      <c r="E110" s="554" t="s">
        <v>252</v>
      </c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35"/>
      <c r="AQ110" s="535"/>
      <c r="AR110" s="549">
        <f>AR108+AR86</f>
        <v>30</v>
      </c>
      <c r="AS110" s="546"/>
      <c r="AT110" s="545">
        <f>AT108+AT86</f>
        <v>27</v>
      </c>
      <c r="AU110" s="527"/>
      <c r="AV110" s="549">
        <f>AV108+AV86</f>
        <v>16</v>
      </c>
      <c r="AW110" s="546"/>
      <c r="AX110" s="545">
        <f>AX108+AX86</f>
        <v>22</v>
      </c>
      <c r="AY110" s="527"/>
      <c r="AZ110" s="549">
        <f>AZ108+AZ86</f>
        <v>12</v>
      </c>
      <c r="BA110" s="546"/>
      <c r="BB110" s="545">
        <f>BB108+BB86</f>
        <v>4</v>
      </c>
      <c r="BC110" s="527"/>
      <c r="BD110" s="549">
        <f>BD108+BD86</f>
        <v>10</v>
      </c>
      <c r="BE110" s="546"/>
      <c r="BF110" s="545">
        <f>BF108+BF86</f>
        <v>2</v>
      </c>
      <c r="BG110" s="527"/>
      <c r="BH110" s="145"/>
      <c r="BI110" s="115"/>
      <c r="BJ110" s="152"/>
      <c r="BK110" s="115"/>
      <c r="BL110" s="115"/>
      <c r="BM110" s="115"/>
      <c r="BN110" s="115"/>
      <c r="BO110" s="115"/>
      <c r="BP110" s="115"/>
      <c r="BQ110" s="115"/>
      <c r="BR110" s="43" t="s">
        <v>253</v>
      </c>
      <c r="BS110" s="115"/>
      <c r="BT110" s="115"/>
      <c r="BU110" s="115"/>
      <c r="BV110" s="115"/>
      <c r="BW110" s="115"/>
      <c r="BX110" s="115"/>
      <c r="BY110" s="115"/>
    </row>
    <row r="111" spans="1:77" ht="25.5" customHeight="1">
      <c r="A111" s="71"/>
      <c r="B111" s="71"/>
      <c r="C111" s="153"/>
      <c r="D111" s="154"/>
      <c r="E111" s="555" t="s">
        <v>254</v>
      </c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  <c r="V111" s="556"/>
      <c r="W111" s="556"/>
      <c r="X111" s="556"/>
      <c r="Y111" s="556"/>
      <c r="Z111" s="556"/>
      <c r="AA111" s="556"/>
      <c r="AB111" s="556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56"/>
      <c r="AP111" s="556"/>
      <c r="AQ111" s="556"/>
      <c r="AR111" s="549">
        <v>3</v>
      </c>
      <c r="AS111" s="535"/>
      <c r="AT111" s="545">
        <v>3</v>
      </c>
      <c r="AU111" s="527"/>
      <c r="AV111" s="549">
        <v>3</v>
      </c>
      <c r="AW111" s="535"/>
      <c r="AX111" s="545">
        <v>3</v>
      </c>
      <c r="AY111" s="527"/>
      <c r="AZ111" s="549">
        <v>3</v>
      </c>
      <c r="BA111" s="535"/>
      <c r="BB111" s="545">
        <v>3</v>
      </c>
      <c r="BC111" s="527"/>
      <c r="BD111" s="549">
        <v>2</v>
      </c>
      <c r="BE111" s="535"/>
      <c r="BF111" s="545">
        <v>3</v>
      </c>
      <c r="BG111" s="546"/>
      <c r="BH111" s="156"/>
      <c r="BI111" s="152" t="s">
        <v>255</v>
      </c>
      <c r="BJ111" s="71"/>
      <c r="BK111" s="71"/>
      <c r="BL111" s="71"/>
      <c r="BM111" s="71"/>
      <c r="BN111" s="569" t="s">
        <v>256</v>
      </c>
      <c r="BO111" s="529"/>
      <c r="BP111" s="529"/>
      <c r="BQ111" s="529"/>
      <c r="BR111" s="529"/>
      <c r="BS111" s="529"/>
      <c r="BT111" s="529"/>
      <c r="BU111" s="529"/>
      <c r="BV111" s="71"/>
      <c r="BW111" s="71"/>
      <c r="BX111" s="71"/>
      <c r="BY111" s="71"/>
    </row>
    <row r="112" spans="1:77" ht="27" customHeight="1">
      <c r="A112" s="115"/>
      <c r="B112" s="115"/>
      <c r="C112" s="115"/>
      <c r="D112" s="55"/>
      <c r="E112" s="555" t="s">
        <v>257</v>
      </c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  <c r="V112" s="556"/>
      <c r="W112" s="556"/>
      <c r="X112" s="556"/>
      <c r="Y112" s="556"/>
      <c r="Z112" s="556"/>
      <c r="AA112" s="556"/>
      <c r="AB112" s="556"/>
      <c r="AC112" s="556"/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6"/>
      <c r="AP112" s="556"/>
      <c r="AQ112" s="556"/>
      <c r="AR112" s="549">
        <v>6</v>
      </c>
      <c r="AS112" s="535"/>
      <c r="AT112" s="545">
        <v>5</v>
      </c>
      <c r="AU112" s="527"/>
      <c r="AV112" s="549">
        <v>3</v>
      </c>
      <c r="AW112" s="535"/>
      <c r="AX112" s="545">
        <v>5</v>
      </c>
      <c r="AY112" s="527"/>
      <c r="AZ112" s="549">
        <v>2</v>
      </c>
      <c r="BA112" s="535"/>
      <c r="BB112" s="545">
        <v>4</v>
      </c>
      <c r="BC112" s="527"/>
      <c r="BD112" s="549">
        <v>4</v>
      </c>
      <c r="BE112" s="535"/>
      <c r="BF112" s="545">
        <v>3</v>
      </c>
      <c r="BG112" s="546"/>
      <c r="BH112" s="156"/>
      <c r="BI112" s="71"/>
      <c r="BJ112" s="71"/>
      <c r="BK112" s="71"/>
      <c r="BL112" s="71"/>
      <c r="BM112" s="71"/>
      <c r="BN112" s="529"/>
      <c r="BO112" s="529"/>
      <c r="BP112" s="529"/>
      <c r="BQ112" s="529"/>
      <c r="BR112" s="529"/>
      <c r="BS112" s="529"/>
      <c r="BT112" s="529"/>
      <c r="BU112" s="529"/>
      <c r="BV112" s="71"/>
      <c r="BW112" s="71"/>
      <c r="BX112" s="71"/>
      <c r="BY112" s="71"/>
    </row>
    <row r="113" spans="1:77" ht="23.25" customHeight="1">
      <c r="A113" s="115"/>
      <c r="B113" s="115"/>
      <c r="C113" s="115"/>
      <c r="D113" s="55"/>
      <c r="E113" s="555" t="s">
        <v>258</v>
      </c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56"/>
      <c r="Q113" s="556"/>
      <c r="R113" s="556"/>
      <c r="S113" s="556"/>
      <c r="T113" s="556"/>
      <c r="U113" s="556"/>
      <c r="V113" s="556"/>
      <c r="W113" s="556"/>
      <c r="X113" s="556"/>
      <c r="Y113" s="556"/>
      <c r="Z113" s="556"/>
      <c r="AA113" s="556"/>
      <c r="AB113" s="556"/>
      <c r="AC113" s="556"/>
      <c r="AD113" s="556"/>
      <c r="AE113" s="556"/>
      <c r="AF113" s="556"/>
      <c r="AG113" s="556"/>
      <c r="AH113" s="556"/>
      <c r="AI113" s="556"/>
      <c r="AJ113" s="556"/>
      <c r="AK113" s="556"/>
      <c r="AL113" s="556"/>
      <c r="AM113" s="556"/>
      <c r="AN113" s="556"/>
      <c r="AO113" s="556"/>
      <c r="AP113" s="556"/>
      <c r="AQ113" s="570"/>
      <c r="AR113" s="549"/>
      <c r="AS113" s="535"/>
      <c r="AT113" s="545"/>
      <c r="AU113" s="527"/>
      <c r="AV113" s="549"/>
      <c r="AW113" s="535"/>
      <c r="AX113" s="545"/>
      <c r="AY113" s="527"/>
      <c r="AZ113" s="549"/>
      <c r="BA113" s="535"/>
      <c r="BB113" s="545"/>
      <c r="BC113" s="527"/>
      <c r="BD113" s="549">
        <v>1</v>
      </c>
      <c r="BE113" s="535"/>
      <c r="BF113" s="545"/>
      <c r="BG113" s="546"/>
      <c r="BH113" s="121"/>
      <c r="BI113" s="152" t="s">
        <v>259</v>
      </c>
      <c r="BJ113" s="152"/>
      <c r="BK113" s="152"/>
      <c r="BL113" s="152"/>
      <c r="BM113" s="152"/>
      <c r="BN113" s="529"/>
      <c r="BO113" s="529"/>
      <c r="BP113" s="529"/>
      <c r="BQ113" s="529"/>
      <c r="BR113" s="529"/>
      <c r="BS113" s="529"/>
      <c r="BT113" s="529"/>
      <c r="BU113" s="529"/>
      <c r="BV113" s="71"/>
      <c r="BW113" s="71"/>
      <c r="BX113" s="71"/>
      <c r="BY113" s="71"/>
    </row>
    <row r="114" spans="1:77" ht="22.5" customHeight="1">
      <c r="A114" s="71"/>
      <c r="B114" s="71"/>
      <c r="C114" s="71"/>
      <c r="D114" s="71"/>
      <c r="E114" s="571" t="s">
        <v>260</v>
      </c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35"/>
      <c r="AQ114" s="527"/>
      <c r="AR114" s="549"/>
      <c r="AS114" s="535"/>
      <c r="AT114" s="545"/>
      <c r="AU114" s="527"/>
      <c r="AV114" s="549"/>
      <c r="AW114" s="535"/>
      <c r="AX114" s="545"/>
      <c r="AY114" s="527"/>
      <c r="AZ114" s="549">
        <v>1</v>
      </c>
      <c r="BA114" s="535"/>
      <c r="BB114" s="545">
        <v>1</v>
      </c>
      <c r="BC114" s="527"/>
      <c r="BD114" s="549"/>
      <c r="BE114" s="535"/>
      <c r="BF114" s="545"/>
      <c r="BG114" s="527"/>
      <c r="BH114" s="71"/>
      <c r="BI114" s="152"/>
      <c r="BJ114" s="152"/>
      <c r="BK114" s="152"/>
      <c r="BL114" s="152"/>
      <c r="BM114" s="152"/>
      <c r="BN114" s="529"/>
      <c r="BO114" s="529"/>
      <c r="BP114" s="529"/>
      <c r="BQ114" s="529"/>
      <c r="BR114" s="529"/>
      <c r="BS114" s="529"/>
      <c r="BT114" s="529"/>
      <c r="BU114" s="529"/>
      <c r="BV114" s="71"/>
      <c r="BW114" s="71"/>
      <c r="BX114" s="71"/>
      <c r="BY114" s="71"/>
    </row>
    <row r="115" spans="1:77" ht="24" customHeight="1">
      <c r="A115" s="71"/>
      <c r="B115" s="71"/>
      <c r="C115" s="71"/>
      <c r="D115" s="71"/>
      <c r="E115" s="561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529"/>
      <c r="AC115" s="529"/>
      <c r="AD115" s="529"/>
      <c r="AE115" s="529"/>
      <c r="AF115" s="529"/>
      <c r="AG115" s="529"/>
      <c r="AH115" s="529"/>
      <c r="AI115" s="529"/>
      <c r="AJ115" s="529"/>
      <c r="AK115" s="529"/>
      <c r="AL115" s="529"/>
      <c r="AM115" s="529"/>
      <c r="AN115" s="529"/>
      <c r="AO115" s="529"/>
      <c r="AP115" s="529"/>
      <c r="AQ115" s="529"/>
      <c r="AR115" s="529"/>
      <c r="AS115" s="529"/>
      <c r="AT115" s="529"/>
      <c r="AU115" s="529"/>
      <c r="AV115" s="529"/>
      <c r="AW115" s="529"/>
      <c r="AX115" s="529"/>
      <c r="AY115" s="529"/>
      <c r="AZ115" s="529"/>
      <c r="BA115" s="529"/>
      <c r="BB115" s="529"/>
      <c r="BC115" s="529"/>
      <c r="BD115" s="529"/>
      <c r="BE115" s="529"/>
      <c r="BF115" s="529"/>
      <c r="BG115" s="529"/>
      <c r="BH115" s="71"/>
      <c r="BI115" s="152"/>
      <c r="BJ115" s="152" t="s">
        <v>191</v>
      </c>
      <c r="BK115" s="152"/>
      <c r="BL115" s="152"/>
      <c r="BM115" s="152"/>
      <c r="BN115" s="152"/>
      <c r="BO115" s="71"/>
      <c r="BP115" s="71"/>
      <c r="BQ115" s="71"/>
      <c r="BR115" s="71" t="s">
        <v>261</v>
      </c>
      <c r="BS115" s="71"/>
      <c r="BT115" s="71"/>
      <c r="BU115" s="71"/>
      <c r="BV115" s="71"/>
      <c r="BW115" s="71"/>
      <c r="BX115" s="71"/>
      <c r="BY115" s="71"/>
    </row>
    <row r="116" spans="1:77" ht="23.25" customHeight="1">
      <c r="A116" s="71"/>
      <c r="B116" s="71"/>
      <c r="C116" s="71"/>
      <c r="D116" s="71"/>
      <c r="E116" s="160"/>
      <c r="F116" s="562" t="s">
        <v>262</v>
      </c>
      <c r="G116" s="535"/>
      <c r="H116" s="535"/>
      <c r="I116" s="535"/>
      <c r="J116" s="535"/>
      <c r="K116" s="535"/>
      <c r="L116" s="535"/>
      <c r="M116" s="535"/>
      <c r="N116" s="535"/>
      <c r="O116" s="535"/>
      <c r="P116" s="535"/>
      <c r="Q116" s="535"/>
      <c r="R116" s="535"/>
      <c r="S116" s="535"/>
      <c r="T116" s="535"/>
      <c r="U116" s="535"/>
      <c r="V116" s="563"/>
      <c r="W116" s="527"/>
      <c r="X116" s="564"/>
      <c r="Y116" s="527"/>
      <c r="Z116" s="565"/>
      <c r="AA116" s="527"/>
      <c r="AB116" s="550"/>
      <c r="AC116" s="527"/>
      <c r="AD116" s="550"/>
      <c r="AE116" s="527"/>
      <c r="AF116" s="550"/>
      <c r="AG116" s="527"/>
      <c r="AH116" s="550"/>
      <c r="AI116" s="527"/>
      <c r="AJ116" s="559" t="s">
        <v>263</v>
      </c>
      <c r="AK116" s="535"/>
      <c r="AL116" s="535"/>
      <c r="AM116" s="535"/>
      <c r="AN116" s="535"/>
      <c r="AO116" s="535"/>
      <c r="AP116" s="535"/>
      <c r="AQ116" s="535"/>
      <c r="AR116" s="535"/>
      <c r="AS116" s="535"/>
      <c r="AT116" s="535"/>
      <c r="AU116" s="535"/>
      <c r="AV116" s="535"/>
      <c r="AW116" s="535"/>
      <c r="AX116" s="535"/>
      <c r="AY116" s="535"/>
      <c r="AZ116" s="535"/>
      <c r="BA116" s="535"/>
      <c r="BB116" s="535"/>
      <c r="BC116" s="535"/>
      <c r="BD116" s="535"/>
      <c r="BE116" s="535"/>
      <c r="BF116" s="535"/>
      <c r="BG116" s="527"/>
      <c r="BH116" s="71"/>
      <c r="BI116" s="152"/>
      <c r="BJ116" s="152" t="s">
        <v>264</v>
      </c>
      <c r="BK116" s="152"/>
      <c r="BL116" s="152"/>
      <c r="BM116" s="152"/>
      <c r="BN116" s="152"/>
      <c r="BO116" s="71"/>
      <c r="BP116" s="71"/>
      <c r="BQ116" s="71"/>
      <c r="BR116" s="71" t="s">
        <v>265</v>
      </c>
      <c r="BS116" s="71"/>
      <c r="BT116" s="71"/>
      <c r="BU116" s="71"/>
      <c r="BV116" s="71"/>
      <c r="BW116" s="71"/>
      <c r="BX116" s="71"/>
      <c r="BY116" s="71"/>
    </row>
    <row r="117" spans="1:77" ht="24.75" customHeight="1">
      <c r="A117" s="71"/>
      <c r="B117" s="71"/>
      <c r="C117" s="71"/>
      <c r="D117" s="7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71"/>
      <c r="BI117" s="152"/>
      <c r="BJ117" s="152" t="s">
        <v>266</v>
      </c>
      <c r="BK117" s="152"/>
      <c r="BL117" s="152"/>
      <c r="BM117" s="152"/>
      <c r="BN117" s="152"/>
      <c r="BO117" s="71"/>
      <c r="BP117" s="71"/>
      <c r="BQ117" s="71"/>
      <c r="BR117" s="71" t="s">
        <v>267</v>
      </c>
      <c r="BS117" s="71"/>
      <c r="BT117" s="71"/>
      <c r="BU117" s="71"/>
      <c r="BV117" s="71"/>
      <c r="BW117" s="71"/>
      <c r="BX117" s="71"/>
      <c r="BY117" s="71"/>
    </row>
    <row r="118" spans="1:77" ht="18" customHeight="1">
      <c r="A118" s="161"/>
      <c r="B118" s="161"/>
      <c r="C118" s="71"/>
      <c r="D118" s="71"/>
      <c r="E118" s="162"/>
      <c r="F118" s="163"/>
      <c r="G118" s="163"/>
      <c r="H118" s="560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29"/>
      <c r="AZ118" s="529"/>
      <c r="BA118" s="529"/>
      <c r="BB118" s="529"/>
      <c r="BC118" s="529"/>
      <c r="BD118" s="529"/>
      <c r="BE118" s="529"/>
      <c r="BF118" s="529"/>
      <c r="BG118" s="529"/>
      <c r="BH118" s="71"/>
      <c r="BI118" s="152"/>
      <c r="BJ118" s="152" t="s">
        <v>210</v>
      </c>
      <c r="BK118" s="152"/>
      <c r="BL118" s="152"/>
      <c r="BM118" s="152"/>
      <c r="BN118" s="152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</row>
    <row r="119" spans="1:77" ht="28.5" customHeight="1">
      <c r="A119" s="161"/>
      <c r="B119" s="161"/>
      <c r="C119" s="71"/>
      <c r="D119" s="71"/>
      <c r="E119" s="162"/>
      <c r="F119" s="163"/>
      <c r="G119" s="163"/>
      <c r="H119" s="552" t="s">
        <v>268</v>
      </c>
      <c r="I119" s="529"/>
      <c r="J119" s="529"/>
      <c r="K119" s="529"/>
      <c r="L119" s="529"/>
      <c r="M119" s="529"/>
      <c r="N119" s="529"/>
      <c r="O119" s="529"/>
      <c r="P119" s="166"/>
      <c r="Q119" s="167"/>
      <c r="R119" s="167"/>
      <c r="S119" s="167"/>
      <c r="T119" s="168"/>
      <c r="U119" s="169"/>
      <c r="V119" s="169"/>
      <c r="W119" s="170"/>
      <c r="X119" s="551" t="s">
        <v>269</v>
      </c>
      <c r="Y119" s="523"/>
      <c r="Z119" s="523"/>
      <c r="AA119" s="523"/>
      <c r="AB119" s="523"/>
      <c r="AC119" s="523"/>
      <c r="AD119" s="523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64"/>
      <c r="BH119" s="171"/>
      <c r="BI119" s="152"/>
      <c r="BJ119" s="152" t="s">
        <v>270</v>
      </c>
      <c r="BK119" s="152"/>
      <c r="BL119" s="152"/>
      <c r="BM119" s="152"/>
      <c r="BN119" s="152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</row>
    <row r="120" spans="1:77" ht="25.5" customHeight="1">
      <c r="A120" s="161"/>
      <c r="B120" s="161"/>
      <c r="C120" s="161"/>
      <c r="D120" s="161"/>
      <c r="E120" s="162"/>
      <c r="F120" s="163"/>
      <c r="G120" s="163"/>
      <c r="H120" s="166"/>
      <c r="I120" s="166"/>
      <c r="J120" s="166"/>
      <c r="K120" s="166"/>
      <c r="L120" s="166"/>
      <c r="M120" s="166"/>
      <c r="N120" s="166"/>
      <c r="O120" s="166"/>
      <c r="P120" s="166"/>
      <c r="Q120" s="71"/>
      <c r="R120" s="557" t="s">
        <v>271</v>
      </c>
      <c r="S120" s="503"/>
      <c r="T120" s="503"/>
      <c r="U120" s="503"/>
      <c r="V120" s="71"/>
      <c r="W120" s="71"/>
      <c r="X120" s="71"/>
      <c r="Y120" s="71"/>
      <c r="Z120" s="71"/>
      <c r="AA120" s="172" t="s">
        <v>272</v>
      </c>
      <c r="AB120" s="172"/>
      <c r="AC120" s="71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15"/>
      <c r="BI120" s="71"/>
      <c r="BJ120" s="152" t="s">
        <v>207</v>
      </c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</row>
    <row r="121" spans="1:77" ht="25.5" customHeight="1">
      <c r="A121" s="161"/>
      <c r="B121" s="161"/>
      <c r="C121" s="71"/>
      <c r="D121" s="71"/>
      <c r="E121" s="162"/>
      <c r="F121" s="163"/>
      <c r="G121" s="16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4"/>
      <c r="R121" s="71"/>
      <c r="S121" s="71"/>
      <c r="T121" s="71"/>
      <c r="U121" s="71"/>
      <c r="V121" s="175"/>
      <c r="W121" s="176"/>
      <c r="X121" s="176"/>
      <c r="Y121" s="177"/>
      <c r="Z121" s="177"/>
      <c r="AA121" s="172"/>
      <c r="AB121" s="172"/>
      <c r="AC121" s="177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15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</row>
    <row r="122" spans="1:77" ht="25.5" customHeight="1">
      <c r="A122" s="161"/>
      <c r="B122" s="161"/>
      <c r="C122" s="71"/>
      <c r="D122" s="71"/>
      <c r="E122" s="162"/>
      <c r="F122" s="163"/>
      <c r="G122" s="163"/>
      <c r="H122" s="178" t="s">
        <v>273</v>
      </c>
      <c r="I122" s="178"/>
      <c r="J122" s="178"/>
      <c r="K122" s="178"/>
      <c r="L122" s="178"/>
      <c r="M122" s="178"/>
      <c r="N122" s="178"/>
      <c r="O122" s="178"/>
      <c r="P122" s="178"/>
      <c r="Q122" s="167"/>
      <c r="R122" s="167"/>
      <c r="S122" s="167"/>
      <c r="T122" s="168"/>
      <c r="U122" s="169"/>
      <c r="V122" s="169"/>
      <c r="W122" s="170"/>
      <c r="X122" s="551" t="s">
        <v>274</v>
      </c>
      <c r="Y122" s="523"/>
      <c r="Z122" s="523"/>
      <c r="AA122" s="523"/>
      <c r="AB122" s="523"/>
      <c r="AC122" s="523"/>
      <c r="AD122" s="523"/>
      <c r="AE122" s="179"/>
      <c r="AF122" s="180"/>
      <c r="AG122" s="179"/>
      <c r="AH122" s="179"/>
      <c r="AI122" s="552" t="s">
        <v>275</v>
      </c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529"/>
      <c r="AW122" s="167"/>
      <c r="AX122" s="167"/>
      <c r="AY122" s="167"/>
      <c r="AZ122" s="553" t="s">
        <v>276</v>
      </c>
      <c r="BA122" s="523"/>
      <c r="BB122" s="523"/>
      <c r="BC122" s="523"/>
      <c r="BD122" s="523"/>
      <c r="BE122" s="523"/>
      <c r="BF122" s="523"/>
      <c r="BG122" s="523"/>
      <c r="BH122" s="115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</row>
    <row r="123" spans="1:77" ht="18" customHeight="1">
      <c r="A123" s="161"/>
      <c r="B123" s="161"/>
      <c r="C123" s="71"/>
      <c r="D123" s="71"/>
      <c r="E123" s="162"/>
      <c r="F123" s="163"/>
      <c r="G123" s="163"/>
      <c r="H123" s="181"/>
      <c r="I123" s="182"/>
      <c r="J123" s="183"/>
      <c r="K123" s="184"/>
      <c r="L123" s="184"/>
      <c r="M123" s="183"/>
      <c r="N123" s="177"/>
      <c r="O123" s="177"/>
      <c r="P123" s="177"/>
      <c r="Q123" s="174"/>
      <c r="R123" s="557" t="s">
        <v>271</v>
      </c>
      <c r="S123" s="503"/>
      <c r="T123" s="503"/>
      <c r="U123" s="503"/>
      <c r="V123" s="175"/>
      <c r="W123" s="176"/>
      <c r="X123" s="176"/>
      <c r="Y123" s="177"/>
      <c r="Z123" s="177"/>
      <c r="AA123" s="172" t="s">
        <v>272</v>
      </c>
      <c r="AB123" s="185"/>
      <c r="AC123" s="177"/>
      <c r="AD123" s="186"/>
      <c r="AE123" s="186"/>
      <c r="AF123" s="186"/>
      <c r="AG123" s="186"/>
      <c r="AH123" s="186"/>
      <c r="AI123" s="186"/>
      <c r="AJ123" s="186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558" t="s">
        <v>271</v>
      </c>
      <c r="AY123" s="503"/>
      <c r="AZ123" s="503"/>
      <c r="BA123" s="176"/>
      <c r="BB123" s="175"/>
      <c r="BC123" s="172" t="s">
        <v>272</v>
      </c>
      <c r="BD123" s="172"/>
      <c r="BE123" s="177"/>
      <c r="BF123" s="177"/>
      <c r="BG123" s="176"/>
      <c r="BH123" s="187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</row>
    <row r="124" spans="1:77" ht="25.5" customHeight="1">
      <c r="A124" s="161"/>
      <c r="B124" s="16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187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</row>
    <row r="125" spans="1:77" ht="30" customHeight="1">
      <c r="A125" s="161"/>
      <c r="B125" s="161"/>
      <c r="C125" s="71"/>
      <c r="D125" s="71"/>
      <c r="E125" s="71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88"/>
      <c r="AG125" s="188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187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</row>
    <row r="126" spans="1:77" ht="16.5" customHeight="1">
      <c r="A126" s="161"/>
      <c r="B126" s="161"/>
      <c r="C126" s="71"/>
      <c r="D126" s="71"/>
      <c r="E126" s="71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163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</row>
    <row r="127" spans="1:77" ht="16.5" customHeight="1">
      <c r="A127" s="161"/>
      <c r="B127" s="161"/>
      <c r="C127" s="71"/>
      <c r="D127" s="71"/>
      <c r="E127" s="71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190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</row>
    <row r="128" spans="1:77" ht="18.75" customHeight="1">
      <c r="A128" s="161"/>
      <c r="B128" s="161"/>
      <c r="C128" s="71"/>
      <c r="D128" s="71"/>
      <c r="E128" s="71"/>
      <c r="F128" s="128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2"/>
      <c r="AD128" s="192"/>
      <c r="AE128" s="192"/>
      <c r="AF128" s="192"/>
      <c r="AG128" s="193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ht="16.5" customHeight="1">
      <c r="A129" s="161"/>
      <c r="B129" s="161"/>
      <c r="C129" s="71"/>
      <c r="D129" s="71"/>
      <c r="E129" s="5"/>
      <c r="F129" s="128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2"/>
      <c r="AD129" s="192"/>
      <c r="AE129" s="192"/>
      <c r="AF129" s="192"/>
      <c r="AG129" s="193"/>
      <c r="AH129" s="5"/>
      <c r="AI129" s="5"/>
      <c r="AJ129" s="5"/>
      <c r="AK129" s="5"/>
      <c r="AL129" s="5"/>
      <c r="AM129" s="5"/>
      <c r="AN129" s="5"/>
      <c r="AO129" s="5"/>
      <c r="AP129" s="5"/>
      <c r="AQ129" s="145"/>
      <c r="AR129" s="5"/>
      <c r="AS129" s="5"/>
      <c r="AT129" s="5"/>
      <c r="AU129" s="5"/>
      <c r="AV129" s="5"/>
      <c r="AW129" s="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83"/>
      <c r="BH129" s="71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ht="21.75" customHeight="1">
      <c r="A130" s="161"/>
      <c r="B130" s="161"/>
      <c r="C130" s="71"/>
      <c r="D130" s="71"/>
      <c r="E130" s="5"/>
      <c r="F130" s="5"/>
      <c r="G130" s="5"/>
      <c r="H130" s="5"/>
      <c r="I130" s="5"/>
      <c r="J130" s="5"/>
      <c r="K130" s="5"/>
      <c r="L130" s="5"/>
      <c r="M130" s="5"/>
      <c r="N130" s="194"/>
      <c r="O130" s="194"/>
      <c r="P130" s="5"/>
      <c r="Q130" s="5"/>
      <c r="R130" s="43"/>
      <c r="S130" s="43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19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43"/>
      <c r="AY130" s="5"/>
      <c r="AZ130" s="5"/>
      <c r="BA130" s="43"/>
      <c r="BB130" s="5"/>
      <c r="BC130" s="5"/>
      <c r="BD130" s="196"/>
      <c r="BE130" s="5"/>
      <c r="BF130" s="5"/>
      <c r="BG130" s="196"/>
      <c r="BH130" s="71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ht="23.25" customHeight="1">
      <c r="A131" s="5"/>
      <c r="B131" s="5"/>
      <c r="C131" s="71"/>
      <c r="D131" s="71"/>
      <c r="E131" s="5"/>
      <c r="F131" s="5"/>
      <c r="G131" s="5"/>
      <c r="H131" s="5"/>
      <c r="I131" s="5"/>
      <c r="J131" s="5"/>
      <c r="K131" s="5"/>
      <c r="L131" s="5"/>
      <c r="M131" s="5"/>
      <c r="N131" s="145"/>
      <c r="O131" s="145"/>
      <c r="P131" s="5"/>
      <c r="Q131" s="5"/>
      <c r="R131" s="197"/>
      <c r="S131" s="197"/>
      <c r="T131" s="5"/>
      <c r="U131" s="5"/>
      <c r="V131" s="5"/>
      <c r="W131" s="5"/>
      <c r="X131" s="5"/>
      <c r="Y131" s="5"/>
      <c r="Z131" s="5"/>
      <c r="AA131" s="5"/>
      <c r="AB131" s="5"/>
      <c r="AC131" s="195"/>
      <c r="AD131" s="195"/>
      <c r="AE131" s="195"/>
      <c r="AF131" s="19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71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ht="24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198"/>
      <c r="Q132" s="19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195"/>
      <c r="AD132" s="195"/>
      <c r="AE132" s="195"/>
      <c r="AF132" s="19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145"/>
      <c r="AY132" s="5"/>
      <c r="AZ132" s="197"/>
      <c r="BA132" s="5"/>
      <c r="BB132" s="5"/>
      <c r="BC132" s="5"/>
      <c r="BD132" s="5"/>
      <c r="BE132" s="5"/>
      <c r="BF132" s="5"/>
      <c r="BG132" s="5"/>
      <c r="BH132" s="11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194"/>
      <c r="O133" s="194"/>
      <c r="P133" s="198"/>
      <c r="Q133" s="19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195"/>
      <c r="AD133" s="195"/>
      <c r="AE133" s="195"/>
      <c r="AF133" s="19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197"/>
      <c r="BA133" s="5"/>
      <c r="BB133" s="5"/>
      <c r="BC133" s="5"/>
      <c r="BD133" s="5"/>
      <c r="BE133" s="5"/>
      <c r="BF133" s="5"/>
      <c r="BG133" s="197"/>
      <c r="BH133" s="196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194"/>
      <c r="O134" s="194"/>
      <c r="P134" s="198"/>
      <c r="Q134" s="19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195"/>
      <c r="AD134" s="195"/>
      <c r="AE134" s="195"/>
      <c r="AF134" s="19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194"/>
      <c r="O135" s="194"/>
      <c r="P135" s="198"/>
      <c r="Q135" s="19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195"/>
      <c r="AD135" s="195"/>
      <c r="AE135" s="195"/>
      <c r="AF135" s="19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194"/>
      <c r="O136" s="194"/>
      <c r="P136" s="198"/>
      <c r="Q136" s="19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195"/>
      <c r="AD136" s="195"/>
      <c r="AE136" s="195"/>
      <c r="AF136" s="19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197"/>
      <c r="AZ136" s="197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194"/>
      <c r="O137" s="194"/>
      <c r="P137" s="198"/>
      <c r="Q137" s="19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195"/>
      <c r="AD137" s="195"/>
      <c r="AE137" s="195"/>
      <c r="AF137" s="19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194"/>
      <c r="O138" s="194"/>
      <c r="P138" s="198"/>
      <c r="Q138" s="19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195"/>
      <c r="AD138" s="195"/>
      <c r="AE138" s="195"/>
      <c r="AF138" s="19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194"/>
      <c r="O139" s="194"/>
      <c r="P139" s="198"/>
      <c r="Q139" s="19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195"/>
      <c r="AD139" s="195"/>
      <c r="AE139" s="195"/>
      <c r="AF139" s="19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194"/>
      <c r="O140" s="194"/>
      <c r="P140" s="198"/>
      <c r="Q140" s="19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195"/>
      <c r="AD140" s="195"/>
      <c r="AE140" s="195"/>
      <c r="AF140" s="19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194"/>
      <c r="O141" s="194"/>
      <c r="P141" s="198"/>
      <c r="Q141" s="19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195"/>
      <c r="AD141" s="195"/>
      <c r="AE141" s="195"/>
      <c r="AF141" s="19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194"/>
      <c r="O142" s="194"/>
      <c r="P142" s="198"/>
      <c r="Q142" s="19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195"/>
      <c r="AD142" s="195"/>
      <c r="AE142" s="195"/>
      <c r="AF142" s="19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194"/>
      <c r="O143" s="194"/>
      <c r="P143" s="198"/>
      <c r="Q143" s="19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195"/>
      <c r="AD143" s="195"/>
      <c r="AE143" s="195"/>
      <c r="AF143" s="19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194"/>
      <c r="O144" s="194"/>
      <c r="P144" s="198"/>
      <c r="Q144" s="19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195"/>
      <c r="AD144" s="195"/>
      <c r="AE144" s="195"/>
      <c r="AF144" s="19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194"/>
      <c r="O145" s="194"/>
      <c r="P145" s="198"/>
      <c r="Q145" s="19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195"/>
      <c r="AD145" s="195"/>
      <c r="AE145" s="195"/>
      <c r="AF145" s="19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194"/>
      <c r="O146" s="194"/>
      <c r="P146" s="198"/>
      <c r="Q146" s="19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195"/>
      <c r="AD146" s="195"/>
      <c r="AE146" s="195"/>
      <c r="AF146" s="19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194"/>
      <c r="O147" s="194"/>
      <c r="P147" s="198"/>
      <c r="Q147" s="19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195"/>
      <c r="AD147" s="195"/>
      <c r="AE147" s="195"/>
      <c r="AF147" s="19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194"/>
      <c r="O148" s="194"/>
      <c r="P148" s="198"/>
      <c r="Q148" s="19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195"/>
      <c r="AD148" s="195"/>
      <c r="AE148" s="195"/>
      <c r="AF148" s="19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194"/>
      <c r="O149" s="194"/>
      <c r="P149" s="198"/>
      <c r="Q149" s="19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195"/>
      <c r="AD149" s="195"/>
      <c r="AE149" s="195"/>
      <c r="AF149" s="19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194"/>
      <c r="O150" s="194"/>
      <c r="P150" s="198"/>
      <c r="Q150" s="19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195"/>
      <c r="AD150" s="195"/>
      <c r="AE150" s="195"/>
      <c r="AF150" s="19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194"/>
      <c r="O151" s="194"/>
      <c r="P151" s="198"/>
      <c r="Q151" s="19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195"/>
      <c r="AD151" s="195"/>
      <c r="AE151" s="195"/>
      <c r="AF151" s="19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194"/>
      <c r="O152" s="194"/>
      <c r="P152" s="198"/>
      <c r="Q152" s="19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195"/>
      <c r="AD152" s="195"/>
      <c r="AE152" s="195"/>
      <c r="AF152" s="19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194"/>
      <c r="O153" s="194"/>
      <c r="P153" s="198"/>
      <c r="Q153" s="19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195"/>
      <c r="AD153" s="195"/>
      <c r="AE153" s="195"/>
      <c r="AF153" s="19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194"/>
      <c r="O154" s="194"/>
      <c r="P154" s="198"/>
      <c r="Q154" s="19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195"/>
      <c r="AD154" s="195"/>
      <c r="AE154" s="195"/>
      <c r="AF154" s="19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194"/>
      <c r="O155" s="194"/>
      <c r="P155" s="198"/>
      <c r="Q155" s="19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195"/>
      <c r="AD155" s="195"/>
      <c r="AE155" s="195"/>
      <c r="AF155" s="19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194"/>
      <c r="O156" s="194"/>
      <c r="P156" s="198"/>
      <c r="Q156" s="19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195"/>
      <c r="AD156" s="195"/>
      <c r="AE156" s="195"/>
      <c r="AF156" s="19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194"/>
      <c r="O157" s="194"/>
      <c r="P157" s="198"/>
      <c r="Q157" s="19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195"/>
      <c r="AD157" s="195"/>
      <c r="AE157" s="195"/>
      <c r="AF157" s="19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194"/>
      <c r="O158" s="194"/>
      <c r="P158" s="198"/>
      <c r="Q158" s="19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195"/>
      <c r="AD158" s="195"/>
      <c r="AE158" s="195"/>
      <c r="AF158" s="19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194"/>
      <c r="O159" s="194"/>
      <c r="P159" s="198"/>
      <c r="Q159" s="19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195"/>
      <c r="AD159" s="195"/>
      <c r="AE159" s="195"/>
      <c r="AF159" s="19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194"/>
      <c r="O160" s="194"/>
      <c r="P160" s="198"/>
      <c r="Q160" s="19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195"/>
      <c r="AD160" s="195"/>
      <c r="AE160" s="195"/>
      <c r="AF160" s="19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194"/>
      <c r="O161" s="194"/>
      <c r="P161" s="198"/>
      <c r="Q161" s="19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195"/>
      <c r="AD161" s="195"/>
      <c r="AE161" s="195"/>
      <c r="AF161" s="19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194"/>
      <c r="O162" s="194"/>
      <c r="P162" s="198"/>
      <c r="Q162" s="19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195"/>
      <c r="AD162" s="195"/>
      <c r="AE162" s="195"/>
      <c r="AF162" s="19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194"/>
      <c r="O163" s="194"/>
      <c r="P163" s="198"/>
      <c r="Q163" s="19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195"/>
      <c r="AD163" s="195"/>
      <c r="AE163" s="195"/>
      <c r="AF163" s="19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194"/>
      <c r="O164" s="194"/>
      <c r="P164" s="198"/>
      <c r="Q164" s="19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195"/>
      <c r="AD164" s="195"/>
      <c r="AE164" s="195"/>
      <c r="AF164" s="19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194"/>
      <c r="O165" s="194"/>
      <c r="P165" s="198"/>
      <c r="Q165" s="19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195"/>
      <c r="AD165" s="195"/>
      <c r="AE165" s="195"/>
      <c r="AF165" s="19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194"/>
      <c r="O166" s="194"/>
      <c r="P166" s="198"/>
      <c r="Q166" s="19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195"/>
      <c r="AD166" s="195"/>
      <c r="AE166" s="195"/>
      <c r="AF166" s="19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194"/>
      <c r="O167" s="194"/>
      <c r="P167" s="198"/>
      <c r="Q167" s="19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195"/>
      <c r="AD167" s="195"/>
      <c r="AE167" s="195"/>
      <c r="AF167" s="19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194"/>
      <c r="O168" s="194"/>
      <c r="P168" s="198"/>
      <c r="Q168" s="19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195"/>
      <c r="AD168" s="195"/>
      <c r="AE168" s="195"/>
      <c r="AF168" s="19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194"/>
      <c r="O169" s="194"/>
      <c r="P169" s="198"/>
      <c r="Q169" s="19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195"/>
      <c r="AD169" s="195"/>
      <c r="AE169" s="195"/>
      <c r="AF169" s="19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194"/>
      <c r="O170" s="194"/>
      <c r="P170" s="198"/>
      <c r="Q170" s="19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195"/>
      <c r="AD170" s="195"/>
      <c r="AE170" s="195"/>
      <c r="AF170" s="19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194"/>
      <c r="O171" s="194"/>
      <c r="P171" s="198"/>
      <c r="Q171" s="19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195"/>
      <c r="AD171" s="195"/>
      <c r="AE171" s="195"/>
      <c r="AF171" s="19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194"/>
      <c r="O172" s="194"/>
      <c r="P172" s="198"/>
      <c r="Q172" s="19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195"/>
      <c r="AD172" s="195"/>
      <c r="AE172" s="195"/>
      <c r="AF172" s="19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194"/>
      <c r="O173" s="194"/>
      <c r="P173" s="198"/>
      <c r="Q173" s="19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195"/>
      <c r="AD173" s="195"/>
      <c r="AE173" s="195"/>
      <c r="AF173" s="19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194"/>
      <c r="O174" s="194"/>
      <c r="P174" s="198"/>
      <c r="Q174" s="19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195"/>
      <c r="AD174" s="195"/>
      <c r="AE174" s="195"/>
      <c r="AF174" s="19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194"/>
      <c r="O175" s="194"/>
      <c r="P175" s="198"/>
      <c r="Q175" s="19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195"/>
      <c r="AD175" s="195"/>
      <c r="AE175" s="195"/>
      <c r="AF175" s="19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194"/>
      <c r="O176" s="194"/>
      <c r="P176" s="198"/>
      <c r="Q176" s="19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195"/>
      <c r="AD176" s="195"/>
      <c r="AE176" s="195"/>
      <c r="AF176" s="19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194"/>
      <c r="O177" s="194"/>
      <c r="P177" s="198"/>
      <c r="Q177" s="198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195"/>
      <c r="AD177" s="195"/>
      <c r="AE177" s="195"/>
      <c r="AF177" s="19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194"/>
      <c r="O178" s="194"/>
      <c r="P178" s="198"/>
      <c r="Q178" s="198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195"/>
      <c r="AD178" s="195"/>
      <c r="AE178" s="195"/>
      <c r="AF178" s="19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194"/>
      <c r="O179" s="194"/>
      <c r="P179" s="198"/>
      <c r="Q179" s="19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195"/>
      <c r="AD179" s="195"/>
      <c r="AE179" s="195"/>
      <c r="AF179" s="19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194"/>
      <c r="O180" s="194"/>
      <c r="P180" s="198"/>
      <c r="Q180" s="198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195"/>
      <c r="AD180" s="195"/>
      <c r="AE180" s="195"/>
      <c r="AF180" s="19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194"/>
      <c r="O181" s="194"/>
      <c r="P181" s="198"/>
      <c r="Q181" s="198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195"/>
      <c r="AD181" s="195"/>
      <c r="AE181" s="195"/>
      <c r="AF181" s="19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194"/>
      <c r="O182" s="194"/>
      <c r="P182" s="198"/>
      <c r="Q182" s="198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195"/>
      <c r="AD182" s="195"/>
      <c r="AE182" s="195"/>
      <c r="AF182" s="19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194"/>
      <c r="O183" s="194"/>
      <c r="P183" s="198"/>
      <c r="Q183" s="198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195"/>
      <c r="AD183" s="195"/>
      <c r="AE183" s="195"/>
      <c r="AF183" s="19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194"/>
      <c r="O184" s="194"/>
      <c r="P184" s="198"/>
      <c r="Q184" s="198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195"/>
      <c r="AD184" s="195"/>
      <c r="AE184" s="195"/>
      <c r="AF184" s="19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194"/>
      <c r="O185" s="194"/>
      <c r="P185" s="198"/>
      <c r="Q185" s="19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195"/>
      <c r="AD185" s="195"/>
      <c r="AE185" s="195"/>
      <c r="AF185" s="19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194"/>
      <c r="O186" s="194"/>
      <c r="P186" s="198"/>
      <c r="Q186" s="19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195"/>
      <c r="AD186" s="195"/>
      <c r="AE186" s="195"/>
      <c r="AF186" s="19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194"/>
      <c r="O187" s="194"/>
      <c r="P187" s="198"/>
      <c r="Q187" s="19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195"/>
      <c r="AD187" s="195"/>
      <c r="AE187" s="195"/>
      <c r="AF187" s="19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194"/>
      <c r="O188" s="194"/>
      <c r="P188" s="198"/>
      <c r="Q188" s="19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195"/>
      <c r="AD188" s="195"/>
      <c r="AE188" s="195"/>
      <c r="AF188" s="19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194"/>
      <c r="O189" s="194"/>
      <c r="P189" s="198"/>
      <c r="Q189" s="19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195"/>
      <c r="AD189" s="195"/>
      <c r="AE189" s="195"/>
      <c r="AF189" s="19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194"/>
      <c r="O190" s="194"/>
      <c r="P190" s="198"/>
      <c r="Q190" s="19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195"/>
      <c r="AD190" s="195"/>
      <c r="AE190" s="195"/>
      <c r="AF190" s="19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194"/>
      <c r="O191" s="194"/>
      <c r="P191" s="198"/>
      <c r="Q191" s="19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195"/>
      <c r="AD191" s="195"/>
      <c r="AE191" s="195"/>
      <c r="AF191" s="19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194"/>
      <c r="O192" s="194"/>
      <c r="P192" s="198"/>
      <c r="Q192" s="19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195"/>
      <c r="AD192" s="195"/>
      <c r="AE192" s="195"/>
      <c r="AF192" s="19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194"/>
      <c r="O193" s="194"/>
      <c r="P193" s="198"/>
      <c r="Q193" s="19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195"/>
      <c r="AD193" s="195"/>
      <c r="AE193" s="195"/>
      <c r="AF193" s="19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194"/>
      <c r="O194" s="194"/>
      <c r="P194" s="198"/>
      <c r="Q194" s="19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195"/>
      <c r="AD194" s="195"/>
      <c r="AE194" s="195"/>
      <c r="AF194" s="19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194"/>
      <c r="O195" s="194"/>
      <c r="P195" s="198"/>
      <c r="Q195" s="19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195"/>
      <c r="AD195" s="195"/>
      <c r="AE195" s="195"/>
      <c r="AF195" s="19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194"/>
      <c r="O196" s="194"/>
      <c r="P196" s="198"/>
      <c r="Q196" s="19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195"/>
      <c r="AD196" s="195"/>
      <c r="AE196" s="195"/>
      <c r="AF196" s="19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194"/>
      <c r="O197" s="194"/>
      <c r="P197" s="198"/>
      <c r="Q197" s="19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195"/>
      <c r="AD197" s="195"/>
      <c r="AE197" s="195"/>
      <c r="AF197" s="19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194"/>
      <c r="O198" s="194"/>
      <c r="P198" s="198"/>
      <c r="Q198" s="19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195"/>
      <c r="AD198" s="195"/>
      <c r="AE198" s="195"/>
      <c r="AF198" s="19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194"/>
      <c r="O199" s="194"/>
      <c r="P199" s="198"/>
      <c r="Q199" s="19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195"/>
      <c r="AD199" s="195"/>
      <c r="AE199" s="195"/>
      <c r="AF199" s="19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194"/>
      <c r="O200" s="194"/>
      <c r="P200" s="198"/>
      <c r="Q200" s="19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195"/>
      <c r="AD200" s="195"/>
      <c r="AE200" s="195"/>
      <c r="AF200" s="19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194"/>
      <c r="O201" s="194"/>
      <c r="P201" s="198"/>
      <c r="Q201" s="19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195"/>
      <c r="AD201" s="195"/>
      <c r="AE201" s="195"/>
      <c r="AF201" s="19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194"/>
      <c r="O202" s="194"/>
      <c r="P202" s="198"/>
      <c r="Q202" s="19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195"/>
      <c r="AD202" s="195"/>
      <c r="AE202" s="195"/>
      <c r="AF202" s="19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194"/>
      <c r="O203" s="194"/>
      <c r="P203" s="198"/>
      <c r="Q203" s="19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195"/>
      <c r="AD203" s="195"/>
      <c r="AE203" s="195"/>
      <c r="AF203" s="19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194"/>
      <c r="O204" s="194"/>
      <c r="P204" s="198"/>
      <c r="Q204" s="19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195"/>
      <c r="AD204" s="195"/>
      <c r="AE204" s="195"/>
      <c r="AF204" s="19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194"/>
      <c r="O205" s="194"/>
      <c r="P205" s="198"/>
      <c r="Q205" s="198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195"/>
      <c r="AD205" s="195"/>
      <c r="AE205" s="195"/>
      <c r="AF205" s="19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194"/>
      <c r="O206" s="194"/>
      <c r="P206" s="198"/>
      <c r="Q206" s="19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195"/>
      <c r="AD206" s="195"/>
      <c r="AE206" s="195"/>
      <c r="AF206" s="19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194"/>
      <c r="O207" s="194"/>
      <c r="P207" s="198"/>
      <c r="Q207" s="19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195"/>
      <c r="AD207" s="195"/>
      <c r="AE207" s="195"/>
      <c r="AF207" s="19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194"/>
      <c r="O208" s="194"/>
      <c r="P208" s="198"/>
      <c r="Q208" s="19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195"/>
      <c r="AD208" s="195"/>
      <c r="AE208" s="195"/>
      <c r="AF208" s="19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194"/>
      <c r="O209" s="194"/>
      <c r="P209" s="198"/>
      <c r="Q209" s="19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195"/>
      <c r="AD209" s="195"/>
      <c r="AE209" s="195"/>
      <c r="AF209" s="19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194"/>
      <c r="O210" s="194"/>
      <c r="P210" s="198"/>
      <c r="Q210" s="19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195"/>
      <c r="AD210" s="195"/>
      <c r="AE210" s="195"/>
      <c r="AF210" s="19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194"/>
      <c r="O211" s="194"/>
      <c r="P211" s="198"/>
      <c r="Q211" s="19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195"/>
      <c r="AD211" s="195"/>
      <c r="AE211" s="195"/>
      <c r="AF211" s="19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194"/>
      <c r="O212" s="194"/>
      <c r="P212" s="198"/>
      <c r="Q212" s="19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195"/>
      <c r="AD212" s="195"/>
      <c r="AE212" s="195"/>
      <c r="AF212" s="19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194"/>
      <c r="O213" s="194"/>
      <c r="P213" s="198"/>
      <c r="Q213" s="19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195"/>
      <c r="AD213" s="195"/>
      <c r="AE213" s="195"/>
      <c r="AF213" s="19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194"/>
      <c r="O214" s="194"/>
      <c r="P214" s="198"/>
      <c r="Q214" s="19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195"/>
      <c r="AD214" s="195"/>
      <c r="AE214" s="195"/>
      <c r="AF214" s="19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194"/>
      <c r="O215" s="194"/>
      <c r="P215" s="198"/>
      <c r="Q215" s="19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195"/>
      <c r="AD215" s="195"/>
      <c r="AE215" s="195"/>
      <c r="AF215" s="19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194"/>
      <c r="O216" s="194"/>
      <c r="P216" s="198"/>
      <c r="Q216" s="19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195"/>
      <c r="AD216" s="195"/>
      <c r="AE216" s="195"/>
      <c r="AF216" s="19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194"/>
      <c r="O217" s="194"/>
      <c r="P217" s="198"/>
      <c r="Q217" s="19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195"/>
      <c r="AD217" s="195"/>
      <c r="AE217" s="195"/>
      <c r="AF217" s="19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194"/>
      <c r="O218" s="194"/>
      <c r="P218" s="198"/>
      <c r="Q218" s="19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195"/>
      <c r="AD218" s="195"/>
      <c r="AE218" s="195"/>
      <c r="AF218" s="19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194"/>
      <c r="O219" s="194"/>
      <c r="P219" s="198"/>
      <c r="Q219" s="19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195"/>
      <c r="AD219" s="195"/>
      <c r="AE219" s="195"/>
      <c r="AF219" s="19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194"/>
      <c r="O220" s="194"/>
      <c r="P220" s="198"/>
      <c r="Q220" s="19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195"/>
      <c r="AD220" s="195"/>
      <c r="AE220" s="195"/>
      <c r="AF220" s="19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194"/>
      <c r="O221" s="194"/>
      <c r="P221" s="198"/>
      <c r="Q221" s="19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195"/>
      <c r="AD221" s="195"/>
      <c r="AE221" s="195"/>
      <c r="AF221" s="19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194"/>
      <c r="O222" s="194"/>
      <c r="P222" s="198"/>
      <c r="Q222" s="19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195"/>
      <c r="AD222" s="195"/>
      <c r="AE222" s="195"/>
      <c r="AF222" s="19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194"/>
      <c r="O223" s="194"/>
      <c r="P223" s="198"/>
      <c r="Q223" s="19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195"/>
      <c r="AD223" s="195"/>
      <c r="AE223" s="195"/>
      <c r="AF223" s="19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194"/>
      <c r="O224" s="194"/>
      <c r="P224" s="198"/>
      <c r="Q224" s="19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195"/>
      <c r="AD224" s="195"/>
      <c r="AE224" s="195"/>
      <c r="AF224" s="19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194"/>
      <c r="O225" s="194"/>
      <c r="P225" s="198"/>
      <c r="Q225" s="19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195"/>
      <c r="AD225" s="195"/>
      <c r="AE225" s="195"/>
      <c r="AF225" s="19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194"/>
      <c r="O226" s="194"/>
      <c r="P226" s="198"/>
      <c r="Q226" s="19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195"/>
      <c r="AD226" s="195"/>
      <c r="AE226" s="195"/>
      <c r="AF226" s="19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194"/>
      <c r="O227" s="194"/>
      <c r="P227" s="198"/>
      <c r="Q227" s="19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195"/>
      <c r="AD227" s="195"/>
      <c r="AE227" s="195"/>
      <c r="AF227" s="19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194"/>
      <c r="O228" s="194"/>
      <c r="P228" s="198"/>
      <c r="Q228" s="19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195"/>
      <c r="AD228" s="195"/>
      <c r="AE228" s="195"/>
      <c r="AF228" s="19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194"/>
      <c r="O229" s="194"/>
      <c r="P229" s="198"/>
      <c r="Q229" s="19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195"/>
      <c r="AD229" s="195"/>
      <c r="AE229" s="195"/>
      <c r="AF229" s="19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194"/>
      <c r="O230" s="194"/>
      <c r="P230" s="198"/>
      <c r="Q230" s="19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195"/>
      <c r="AD230" s="195"/>
      <c r="AE230" s="195"/>
      <c r="AF230" s="19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194"/>
      <c r="O231" s="194"/>
      <c r="P231" s="198"/>
      <c r="Q231" s="19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195"/>
      <c r="AD231" s="195"/>
      <c r="AE231" s="195"/>
      <c r="AF231" s="19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194"/>
      <c r="O232" s="194"/>
      <c r="P232" s="198"/>
      <c r="Q232" s="19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195"/>
      <c r="AD232" s="195"/>
      <c r="AE232" s="195"/>
      <c r="AF232" s="19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194"/>
      <c r="O233" s="194"/>
      <c r="P233" s="198"/>
      <c r="Q233" s="19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195"/>
      <c r="AD233" s="195"/>
      <c r="AE233" s="195"/>
      <c r="AF233" s="19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194"/>
      <c r="O234" s="194"/>
      <c r="P234" s="198"/>
      <c r="Q234" s="19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195"/>
      <c r="AD234" s="195"/>
      <c r="AE234" s="195"/>
      <c r="AF234" s="19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194"/>
      <c r="O235" s="194"/>
      <c r="P235" s="198"/>
      <c r="Q235" s="19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195"/>
      <c r="AD235" s="195"/>
      <c r="AE235" s="195"/>
      <c r="AF235" s="19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194"/>
      <c r="O236" s="194"/>
      <c r="P236" s="198"/>
      <c r="Q236" s="19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195"/>
      <c r="AD236" s="195"/>
      <c r="AE236" s="195"/>
      <c r="AF236" s="19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194"/>
      <c r="O237" s="194"/>
      <c r="P237" s="198"/>
      <c r="Q237" s="19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195"/>
      <c r="AD237" s="195"/>
      <c r="AE237" s="195"/>
      <c r="AF237" s="19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194"/>
      <c r="O238" s="194"/>
      <c r="P238" s="198"/>
      <c r="Q238" s="19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195"/>
      <c r="AD238" s="195"/>
      <c r="AE238" s="195"/>
      <c r="AF238" s="19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194"/>
      <c r="O239" s="194"/>
      <c r="P239" s="198"/>
      <c r="Q239" s="19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195"/>
      <c r="AD239" s="195"/>
      <c r="AE239" s="195"/>
      <c r="AF239" s="19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194"/>
      <c r="O240" s="194"/>
      <c r="P240" s="198"/>
      <c r="Q240" s="19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195"/>
      <c r="AD240" s="195"/>
      <c r="AE240" s="195"/>
      <c r="AF240" s="19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194"/>
      <c r="O241" s="194"/>
      <c r="P241" s="198"/>
      <c r="Q241" s="19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195"/>
      <c r="AD241" s="195"/>
      <c r="AE241" s="195"/>
      <c r="AF241" s="19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194"/>
      <c r="O242" s="194"/>
      <c r="P242" s="198"/>
      <c r="Q242" s="19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195"/>
      <c r="AD242" s="195"/>
      <c r="AE242" s="195"/>
      <c r="AF242" s="19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194"/>
      <c r="O243" s="194"/>
      <c r="P243" s="198"/>
      <c r="Q243" s="19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195"/>
      <c r="AD243" s="195"/>
      <c r="AE243" s="195"/>
      <c r="AF243" s="19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194"/>
      <c r="O244" s="194"/>
      <c r="P244" s="198"/>
      <c r="Q244" s="19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195"/>
      <c r="AD244" s="195"/>
      <c r="AE244" s="195"/>
      <c r="AF244" s="19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194"/>
      <c r="O245" s="194"/>
      <c r="P245" s="198"/>
      <c r="Q245" s="19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195"/>
      <c r="AD245" s="195"/>
      <c r="AE245" s="195"/>
      <c r="AF245" s="19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194"/>
      <c r="O246" s="194"/>
      <c r="P246" s="198"/>
      <c r="Q246" s="19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195"/>
      <c r="AD246" s="195"/>
      <c r="AE246" s="195"/>
      <c r="AF246" s="19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194"/>
      <c r="O247" s="194"/>
      <c r="P247" s="198"/>
      <c r="Q247" s="19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195"/>
      <c r="AD247" s="195"/>
      <c r="AE247" s="195"/>
      <c r="AF247" s="19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194"/>
      <c r="O248" s="194"/>
      <c r="P248" s="198"/>
      <c r="Q248" s="19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195"/>
      <c r="AD248" s="195"/>
      <c r="AE248" s="195"/>
      <c r="AF248" s="19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194"/>
      <c r="O249" s="194"/>
      <c r="P249" s="198"/>
      <c r="Q249" s="19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195"/>
      <c r="AD249" s="195"/>
      <c r="AE249" s="195"/>
      <c r="AF249" s="19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194"/>
      <c r="O250" s="194"/>
      <c r="P250" s="198"/>
      <c r="Q250" s="19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195"/>
      <c r="AD250" s="195"/>
      <c r="AE250" s="195"/>
      <c r="AF250" s="19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194"/>
      <c r="O251" s="194"/>
      <c r="P251" s="198"/>
      <c r="Q251" s="19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195"/>
      <c r="AD251" s="195"/>
      <c r="AE251" s="195"/>
      <c r="AF251" s="19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194"/>
      <c r="O252" s="194"/>
      <c r="P252" s="198"/>
      <c r="Q252" s="19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195"/>
      <c r="AD252" s="195"/>
      <c r="AE252" s="195"/>
      <c r="AF252" s="19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194"/>
      <c r="O253" s="194"/>
      <c r="P253" s="198"/>
      <c r="Q253" s="19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195"/>
      <c r="AD253" s="195"/>
      <c r="AE253" s="195"/>
      <c r="AF253" s="19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194"/>
      <c r="O254" s="194"/>
      <c r="P254" s="198"/>
      <c r="Q254" s="19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195"/>
      <c r="AD254" s="195"/>
      <c r="AE254" s="195"/>
      <c r="AF254" s="19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194"/>
      <c r="O255" s="194"/>
      <c r="P255" s="198"/>
      <c r="Q255" s="19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195"/>
      <c r="AD255" s="195"/>
      <c r="AE255" s="195"/>
      <c r="AF255" s="19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194"/>
      <c r="O256" s="194"/>
      <c r="P256" s="198"/>
      <c r="Q256" s="19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195"/>
      <c r="AD256" s="195"/>
      <c r="AE256" s="195"/>
      <c r="AF256" s="19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194"/>
      <c r="O257" s="194"/>
      <c r="P257" s="198"/>
      <c r="Q257" s="19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195"/>
      <c r="AD257" s="195"/>
      <c r="AE257" s="195"/>
      <c r="AF257" s="19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194"/>
      <c r="O258" s="194"/>
      <c r="P258" s="198"/>
      <c r="Q258" s="19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195"/>
      <c r="AD258" s="195"/>
      <c r="AE258" s="195"/>
      <c r="AF258" s="19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194"/>
      <c r="O259" s="194"/>
      <c r="P259" s="198"/>
      <c r="Q259" s="19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195"/>
      <c r="AD259" s="195"/>
      <c r="AE259" s="195"/>
      <c r="AF259" s="19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194"/>
      <c r="O260" s="194"/>
      <c r="P260" s="198"/>
      <c r="Q260" s="19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195"/>
      <c r="AD260" s="195"/>
      <c r="AE260" s="195"/>
      <c r="AF260" s="19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194"/>
      <c r="O261" s="194"/>
      <c r="P261" s="198"/>
      <c r="Q261" s="19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195"/>
      <c r="AD261" s="195"/>
      <c r="AE261" s="195"/>
      <c r="AF261" s="19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194"/>
      <c r="O262" s="194"/>
      <c r="P262" s="198"/>
      <c r="Q262" s="19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195"/>
      <c r="AD262" s="195"/>
      <c r="AE262" s="195"/>
      <c r="AF262" s="19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194"/>
      <c r="O263" s="194"/>
      <c r="P263" s="198"/>
      <c r="Q263" s="19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195"/>
      <c r="AD263" s="195"/>
      <c r="AE263" s="195"/>
      <c r="AF263" s="19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194"/>
      <c r="O264" s="194"/>
      <c r="P264" s="198"/>
      <c r="Q264" s="19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195"/>
      <c r="AD264" s="195"/>
      <c r="AE264" s="195"/>
      <c r="AF264" s="19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194"/>
      <c r="O265" s="194"/>
      <c r="P265" s="198"/>
      <c r="Q265" s="19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195"/>
      <c r="AD265" s="195"/>
      <c r="AE265" s="195"/>
      <c r="AF265" s="19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194"/>
      <c r="O266" s="194"/>
      <c r="P266" s="198"/>
      <c r="Q266" s="19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195"/>
      <c r="AD266" s="195"/>
      <c r="AE266" s="195"/>
      <c r="AF266" s="19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194"/>
      <c r="O267" s="194"/>
      <c r="P267" s="198"/>
      <c r="Q267" s="19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195"/>
      <c r="AD267" s="195"/>
      <c r="AE267" s="195"/>
      <c r="AF267" s="19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194"/>
      <c r="O268" s="194"/>
      <c r="P268" s="198"/>
      <c r="Q268" s="19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195"/>
      <c r="AD268" s="195"/>
      <c r="AE268" s="195"/>
      <c r="AF268" s="19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194"/>
      <c r="O269" s="194"/>
      <c r="P269" s="198"/>
      <c r="Q269" s="19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195"/>
      <c r="AD269" s="195"/>
      <c r="AE269" s="195"/>
      <c r="AF269" s="19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194"/>
      <c r="O270" s="194"/>
      <c r="P270" s="198"/>
      <c r="Q270" s="19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195"/>
      <c r="AD270" s="195"/>
      <c r="AE270" s="195"/>
      <c r="AF270" s="19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194"/>
      <c r="O271" s="194"/>
      <c r="P271" s="198"/>
      <c r="Q271" s="19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195"/>
      <c r="AD271" s="195"/>
      <c r="AE271" s="195"/>
      <c r="AF271" s="19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194"/>
      <c r="O272" s="194"/>
      <c r="P272" s="198"/>
      <c r="Q272" s="19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195"/>
      <c r="AD272" s="195"/>
      <c r="AE272" s="195"/>
      <c r="AF272" s="19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194"/>
      <c r="O273" s="194"/>
      <c r="P273" s="198"/>
      <c r="Q273" s="19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195"/>
      <c r="AD273" s="195"/>
      <c r="AE273" s="195"/>
      <c r="AF273" s="19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194"/>
      <c r="O274" s="194"/>
      <c r="P274" s="198"/>
      <c r="Q274" s="19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195"/>
      <c r="AD274" s="195"/>
      <c r="AE274" s="195"/>
      <c r="AF274" s="19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194"/>
      <c r="O275" s="194"/>
      <c r="P275" s="198"/>
      <c r="Q275" s="19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195"/>
      <c r="AD275" s="195"/>
      <c r="AE275" s="195"/>
      <c r="AF275" s="19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194"/>
      <c r="O276" s="194"/>
      <c r="P276" s="198"/>
      <c r="Q276" s="19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195"/>
      <c r="AD276" s="195"/>
      <c r="AE276" s="195"/>
      <c r="AF276" s="19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194"/>
      <c r="O277" s="194"/>
      <c r="P277" s="198"/>
      <c r="Q277" s="19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195"/>
      <c r="AD277" s="195"/>
      <c r="AE277" s="195"/>
      <c r="AF277" s="19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194"/>
      <c r="O278" s="194"/>
      <c r="P278" s="198"/>
      <c r="Q278" s="19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195"/>
      <c r="AD278" s="195"/>
      <c r="AE278" s="195"/>
      <c r="AF278" s="19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194"/>
      <c r="O279" s="194"/>
      <c r="P279" s="198"/>
      <c r="Q279" s="19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195"/>
      <c r="AD279" s="195"/>
      <c r="AE279" s="195"/>
      <c r="AF279" s="19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194"/>
      <c r="O280" s="194"/>
      <c r="P280" s="198"/>
      <c r="Q280" s="19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195"/>
      <c r="AD280" s="195"/>
      <c r="AE280" s="195"/>
      <c r="AF280" s="19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194"/>
      <c r="O281" s="194"/>
      <c r="P281" s="198"/>
      <c r="Q281" s="19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195"/>
      <c r="AD281" s="195"/>
      <c r="AE281" s="195"/>
      <c r="AF281" s="19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194"/>
      <c r="O282" s="194"/>
      <c r="P282" s="198"/>
      <c r="Q282" s="19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195"/>
      <c r="AD282" s="195"/>
      <c r="AE282" s="195"/>
      <c r="AF282" s="19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194"/>
      <c r="O283" s="194"/>
      <c r="P283" s="198"/>
      <c r="Q283" s="19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195"/>
      <c r="AD283" s="195"/>
      <c r="AE283" s="195"/>
      <c r="AF283" s="19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194"/>
      <c r="O284" s="194"/>
      <c r="P284" s="198"/>
      <c r="Q284" s="19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195"/>
      <c r="AD284" s="195"/>
      <c r="AE284" s="195"/>
      <c r="AF284" s="19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194"/>
      <c r="O285" s="194"/>
      <c r="P285" s="198"/>
      <c r="Q285" s="19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195"/>
      <c r="AD285" s="195"/>
      <c r="AE285" s="195"/>
      <c r="AF285" s="19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194"/>
      <c r="O286" s="194"/>
      <c r="P286" s="198"/>
      <c r="Q286" s="19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195"/>
      <c r="AD286" s="195"/>
      <c r="AE286" s="195"/>
      <c r="AF286" s="19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194"/>
      <c r="O287" s="194"/>
      <c r="P287" s="198"/>
      <c r="Q287" s="19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195"/>
      <c r="AD287" s="195"/>
      <c r="AE287" s="195"/>
      <c r="AF287" s="19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194"/>
      <c r="O288" s="194"/>
      <c r="P288" s="198"/>
      <c r="Q288" s="19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195"/>
      <c r="AD288" s="195"/>
      <c r="AE288" s="195"/>
      <c r="AF288" s="19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194"/>
      <c r="O289" s="194"/>
      <c r="P289" s="198"/>
      <c r="Q289" s="19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195"/>
      <c r="AD289" s="195"/>
      <c r="AE289" s="195"/>
      <c r="AF289" s="19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194"/>
      <c r="O290" s="194"/>
      <c r="P290" s="198"/>
      <c r="Q290" s="19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195"/>
      <c r="AD290" s="195"/>
      <c r="AE290" s="195"/>
      <c r="AF290" s="19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194"/>
      <c r="O291" s="194"/>
      <c r="P291" s="198"/>
      <c r="Q291" s="19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195"/>
      <c r="AD291" s="195"/>
      <c r="AE291" s="195"/>
      <c r="AF291" s="19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194"/>
      <c r="O292" s="194"/>
      <c r="P292" s="198"/>
      <c r="Q292" s="19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195"/>
      <c r="AD292" s="195"/>
      <c r="AE292" s="195"/>
      <c r="AF292" s="19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194"/>
      <c r="O293" s="194"/>
      <c r="P293" s="198"/>
      <c r="Q293" s="19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195"/>
      <c r="AD293" s="195"/>
      <c r="AE293" s="195"/>
      <c r="AF293" s="19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194"/>
      <c r="O294" s="194"/>
      <c r="P294" s="198"/>
      <c r="Q294" s="19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195"/>
      <c r="AD294" s="195"/>
      <c r="AE294" s="195"/>
      <c r="AF294" s="19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194"/>
      <c r="O295" s="194"/>
      <c r="P295" s="198"/>
      <c r="Q295" s="19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195"/>
      <c r="AD295" s="195"/>
      <c r="AE295" s="195"/>
      <c r="AF295" s="19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194"/>
      <c r="O296" s="194"/>
      <c r="P296" s="198"/>
      <c r="Q296" s="19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195"/>
      <c r="AD296" s="195"/>
      <c r="AE296" s="195"/>
      <c r="AF296" s="19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194"/>
      <c r="O297" s="194"/>
      <c r="P297" s="198"/>
      <c r="Q297" s="19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195"/>
      <c r="AD297" s="195"/>
      <c r="AE297" s="195"/>
      <c r="AF297" s="19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194"/>
      <c r="O298" s="194"/>
      <c r="P298" s="198"/>
      <c r="Q298" s="19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195"/>
      <c r="AD298" s="195"/>
      <c r="AE298" s="195"/>
      <c r="AF298" s="19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194"/>
      <c r="O299" s="194"/>
      <c r="P299" s="198"/>
      <c r="Q299" s="19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195"/>
      <c r="AD299" s="195"/>
      <c r="AE299" s="195"/>
      <c r="AF299" s="19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194"/>
      <c r="O300" s="194"/>
      <c r="P300" s="198"/>
      <c r="Q300" s="19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195"/>
      <c r="AD300" s="195"/>
      <c r="AE300" s="195"/>
      <c r="AF300" s="19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194"/>
      <c r="O301" s="194"/>
      <c r="P301" s="198"/>
      <c r="Q301" s="19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195"/>
      <c r="AD301" s="195"/>
      <c r="AE301" s="195"/>
      <c r="AF301" s="19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194"/>
      <c r="O302" s="194"/>
      <c r="P302" s="198"/>
      <c r="Q302" s="19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195"/>
      <c r="AD302" s="195"/>
      <c r="AE302" s="195"/>
      <c r="AF302" s="19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194"/>
      <c r="O303" s="194"/>
      <c r="P303" s="198"/>
      <c r="Q303" s="19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195"/>
      <c r="AD303" s="195"/>
      <c r="AE303" s="195"/>
      <c r="AF303" s="19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194"/>
      <c r="O304" s="194"/>
      <c r="P304" s="198"/>
      <c r="Q304" s="19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195"/>
      <c r="AD304" s="195"/>
      <c r="AE304" s="195"/>
      <c r="AF304" s="19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194"/>
      <c r="O305" s="194"/>
      <c r="P305" s="198"/>
      <c r="Q305" s="19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195"/>
      <c r="AD305" s="195"/>
      <c r="AE305" s="195"/>
      <c r="AF305" s="19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194"/>
      <c r="O306" s="194"/>
      <c r="P306" s="198"/>
      <c r="Q306" s="19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195"/>
      <c r="AD306" s="195"/>
      <c r="AE306" s="195"/>
      <c r="AF306" s="19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194"/>
      <c r="O307" s="194"/>
      <c r="P307" s="198"/>
      <c r="Q307" s="19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195"/>
      <c r="AD307" s="195"/>
      <c r="AE307" s="195"/>
      <c r="AF307" s="19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194"/>
      <c r="O308" s="194"/>
      <c r="P308" s="198"/>
      <c r="Q308" s="19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195"/>
      <c r="AD308" s="195"/>
      <c r="AE308" s="195"/>
      <c r="AF308" s="19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194"/>
      <c r="O309" s="194"/>
      <c r="P309" s="198"/>
      <c r="Q309" s="19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195"/>
      <c r="AD309" s="195"/>
      <c r="AE309" s="195"/>
      <c r="AF309" s="19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194"/>
      <c r="O310" s="194"/>
      <c r="P310" s="198"/>
      <c r="Q310" s="19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195"/>
      <c r="AD310" s="195"/>
      <c r="AE310" s="195"/>
      <c r="AF310" s="19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194"/>
      <c r="O311" s="194"/>
      <c r="P311" s="198"/>
      <c r="Q311" s="19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195"/>
      <c r="AD311" s="195"/>
      <c r="AE311" s="195"/>
      <c r="AF311" s="19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194"/>
      <c r="O312" s="194"/>
      <c r="P312" s="198"/>
      <c r="Q312" s="19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195"/>
      <c r="AD312" s="195"/>
      <c r="AE312" s="195"/>
      <c r="AF312" s="19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194"/>
      <c r="O313" s="194"/>
      <c r="P313" s="198"/>
      <c r="Q313" s="19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195"/>
      <c r="AD313" s="195"/>
      <c r="AE313" s="195"/>
      <c r="AF313" s="19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194"/>
      <c r="O314" s="194"/>
      <c r="P314" s="198"/>
      <c r="Q314" s="19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195"/>
      <c r="AD314" s="195"/>
      <c r="AE314" s="195"/>
      <c r="AF314" s="19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194"/>
      <c r="O315" s="194"/>
      <c r="P315" s="198"/>
      <c r="Q315" s="19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195"/>
      <c r="AD315" s="195"/>
      <c r="AE315" s="195"/>
      <c r="AF315" s="19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194"/>
      <c r="O316" s="194"/>
      <c r="P316" s="198"/>
      <c r="Q316" s="19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195"/>
      <c r="AD316" s="195"/>
      <c r="AE316" s="195"/>
      <c r="AF316" s="19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194"/>
      <c r="O317" s="194"/>
      <c r="P317" s="198"/>
      <c r="Q317" s="19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195"/>
      <c r="AD317" s="195"/>
      <c r="AE317" s="195"/>
      <c r="AF317" s="19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194"/>
      <c r="O318" s="194"/>
      <c r="P318" s="198"/>
      <c r="Q318" s="19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195"/>
      <c r="AD318" s="195"/>
      <c r="AE318" s="195"/>
      <c r="AF318" s="19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194"/>
      <c r="O319" s="194"/>
      <c r="P319" s="198"/>
      <c r="Q319" s="19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195"/>
      <c r="AD319" s="195"/>
      <c r="AE319" s="195"/>
      <c r="AF319" s="19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194"/>
      <c r="O320" s="194"/>
      <c r="P320" s="198"/>
      <c r="Q320" s="19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195"/>
      <c r="AD320" s="195"/>
      <c r="AE320" s="195"/>
      <c r="AF320" s="19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194"/>
      <c r="O321" s="194"/>
      <c r="P321" s="198"/>
      <c r="Q321" s="19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195"/>
      <c r="AD321" s="195"/>
      <c r="AE321" s="195"/>
      <c r="AF321" s="19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194"/>
      <c r="O322" s="194"/>
      <c r="P322" s="198"/>
      <c r="Q322" s="19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195"/>
      <c r="AD322" s="195"/>
      <c r="AE322" s="195"/>
      <c r="AF322" s="19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194"/>
      <c r="O323" s="194"/>
      <c r="P323" s="198"/>
      <c r="Q323" s="19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195"/>
      <c r="AD323" s="195"/>
      <c r="AE323" s="195"/>
      <c r="AF323" s="19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194"/>
      <c r="O324" s="194"/>
      <c r="P324" s="198"/>
      <c r="Q324" s="19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195"/>
      <c r="AD324" s="195"/>
      <c r="AE324" s="195"/>
      <c r="AF324" s="19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194"/>
      <c r="O325" s="194"/>
      <c r="P325" s="198"/>
      <c r="Q325" s="19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195"/>
      <c r="AD325" s="195"/>
      <c r="AE325" s="195"/>
      <c r="AF325" s="19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194"/>
      <c r="O326" s="194"/>
      <c r="P326" s="198"/>
      <c r="Q326" s="19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195"/>
      <c r="AD326" s="195"/>
      <c r="AE326" s="195"/>
      <c r="AF326" s="19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194"/>
      <c r="O327" s="194"/>
      <c r="P327" s="198"/>
      <c r="Q327" s="19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195"/>
      <c r="AD327" s="195"/>
      <c r="AE327" s="195"/>
      <c r="AF327" s="19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194"/>
      <c r="O328" s="194"/>
      <c r="P328" s="198"/>
      <c r="Q328" s="19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195"/>
      <c r="AD328" s="195"/>
      <c r="AE328" s="195"/>
      <c r="AF328" s="19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194"/>
      <c r="O329" s="194"/>
      <c r="P329" s="198"/>
      <c r="Q329" s="19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195"/>
      <c r="AD329" s="195"/>
      <c r="AE329" s="195"/>
      <c r="AF329" s="19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194"/>
      <c r="O330" s="194"/>
      <c r="P330" s="198"/>
      <c r="Q330" s="19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195"/>
      <c r="AD330" s="195"/>
      <c r="AE330" s="195"/>
      <c r="AF330" s="19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194"/>
      <c r="O331" s="194"/>
      <c r="P331" s="198"/>
      <c r="Q331" s="19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195"/>
      <c r="AD331" s="195"/>
      <c r="AE331" s="195"/>
      <c r="AF331" s="19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194"/>
      <c r="O332" s="194"/>
      <c r="P332" s="198"/>
      <c r="Q332" s="19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195"/>
      <c r="AD332" s="195"/>
      <c r="AE332" s="195"/>
      <c r="AF332" s="19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194"/>
      <c r="O333" s="194"/>
      <c r="P333" s="198"/>
      <c r="Q333" s="19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195"/>
      <c r="AD333" s="195"/>
      <c r="AE333" s="195"/>
      <c r="AF333" s="19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194"/>
      <c r="O334" s="194"/>
      <c r="P334" s="198"/>
      <c r="Q334" s="19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195"/>
      <c r="AD334" s="195"/>
      <c r="AE334" s="195"/>
      <c r="AF334" s="19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194"/>
      <c r="O335" s="194"/>
      <c r="P335" s="198"/>
      <c r="Q335" s="19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195"/>
      <c r="AD335" s="195"/>
      <c r="AE335" s="195"/>
      <c r="AF335" s="19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194"/>
      <c r="O336" s="194"/>
      <c r="P336" s="198"/>
      <c r="Q336" s="19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195"/>
      <c r="AD336" s="195"/>
      <c r="AE336" s="195"/>
      <c r="AF336" s="19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194"/>
      <c r="O337" s="194"/>
      <c r="P337" s="198"/>
      <c r="Q337" s="19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195"/>
      <c r="AD337" s="195"/>
      <c r="AE337" s="195"/>
      <c r="AF337" s="19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194"/>
      <c r="O338" s="194"/>
      <c r="P338" s="198"/>
      <c r="Q338" s="19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195"/>
      <c r="AD338" s="195"/>
      <c r="AE338" s="195"/>
      <c r="AF338" s="19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194"/>
      <c r="O339" s="194"/>
      <c r="P339" s="198"/>
      <c r="Q339" s="19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195"/>
      <c r="AD339" s="195"/>
      <c r="AE339" s="195"/>
      <c r="AF339" s="19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194"/>
      <c r="O340" s="194"/>
      <c r="P340" s="198"/>
      <c r="Q340" s="19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195"/>
      <c r="AD340" s="195"/>
      <c r="AE340" s="195"/>
      <c r="AF340" s="19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194"/>
      <c r="O341" s="194"/>
      <c r="P341" s="198"/>
      <c r="Q341" s="19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195"/>
      <c r="AD341" s="195"/>
      <c r="AE341" s="195"/>
      <c r="AF341" s="19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194"/>
      <c r="O342" s="194"/>
      <c r="P342" s="198"/>
      <c r="Q342" s="19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195"/>
      <c r="AD342" s="195"/>
      <c r="AE342" s="195"/>
      <c r="AF342" s="19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194"/>
      <c r="O343" s="194"/>
      <c r="P343" s="198"/>
      <c r="Q343" s="19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195"/>
      <c r="AD343" s="195"/>
      <c r="AE343" s="195"/>
      <c r="AF343" s="19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194"/>
      <c r="O344" s="194"/>
      <c r="P344" s="198"/>
      <c r="Q344" s="19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195"/>
      <c r="AD344" s="195"/>
      <c r="AE344" s="195"/>
      <c r="AF344" s="19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194"/>
      <c r="O345" s="194"/>
      <c r="P345" s="198"/>
      <c r="Q345" s="19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195"/>
      <c r="AD345" s="195"/>
      <c r="AE345" s="195"/>
      <c r="AF345" s="19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194"/>
      <c r="O346" s="194"/>
      <c r="P346" s="198"/>
      <c r="Q346" s="19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195"/>
      <c r="AD346" s="195"/>
      <c r="AE346" s="195"/>
      <c r="AF346" s="19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194"/>
      <c r="O347" s="194"/>
      <c r="P347" s="198"/>
      <c r="Q347" s="19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195"/>
      <c r="AD347" s="195"/>
      <c r="AE347" s="195"/>
      <c r="AF347" s="19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194"/>
      <c r="O348" s="194"/>
      <c r="P348" s="198"/>
      <c r="Q348" s="19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195"/>
      <c r="AD348" s="195"/>
      <c r="AE348" s="195"/>
      <c r="AF348" s="19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194"/>
      <c r="O349" s="194"/>
      <c r="P349" s="198"/>
      <c r="Q349" s="19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195"/>
      <c r="AD349" s="195"/>
      <c r="AE349" s="195"/>
      <c r="AF349" s="19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194"/>
      <c r="O350" s="194"/>
      <c r="P350" s="198"/>
      <c r="Q350" s="19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195"/>
      <c r="AD350" s="195"/>
      <c r="AE350" s="195"/>
      <c r="AF350" s="19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194"/>
      <c r="O351" s="194"/>
      <c r="P351" s="198"/>
      <c r="Q351" s="19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195"/>
      <c r="AD351" s="195"/>
      <c r="AE351" s="195"/>
      <c r="AF351" s="19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194"/>
      <c r="O352" s="194"/>
      <c r="P352" s="198"/>
      <c r="Q352" s="19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195"/>
      <c r="AD352" s="195"/>
      <c r="AE352" s="195"/>
      <c r="AF352" s="19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194"/>
      <c r="O353" s="194"/>
      <c r="P353" s="198"/>
      <c r="Q353" s="19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195"/>
      <c r="AD353" s="195"/>
      <c r="AE353" s="195"/>
      <c r="AF353" s="19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194"/>
      <c r="O354" s="194"/>
      <c r="P354" s="198"/>
      <c r="Q354" s="19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195"/>
      <c r="AD354" s="195"/>
      <c r="AE354" s="195"/>
      <c r="AF354" s="19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194"/>
      <c r="O355" s="194"/>
      <c r="P355" s="198"/>
      <c r="Q355" s="19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195"/>
      <c r="AD355" s="195"/>
      <c r="AE355" s="195"/>
      <c r="AF355" s="19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194"/>
      <c r="O356" s="194"/>
      <c r="P356" s="198"/>
      <c r="Q356" s="19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195"/>
      <c r="AD356" s="195"/>
      <c r="AE356" s="195"/>
      <c r="AF356" s="19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194"/>
      <c r="O357" s="194"/>
      <c r="P357" s="198"/>
      <c r="Q357" s="19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195"/>
      <c r="AD357" s="195"/>
      <c r="AE357" s="195"/>
      <c r="AF357" s="19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194"/>
      <c r="O358" s="194"/>
      <c r="P358" s="198"/>
      <c r="Q358" s="19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195"/>
      <c r="AD358" s="195"/>
      <c r="AE358" s="195"/>
      <c r="AF358" s="19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194"/>
      <c r="O359" s="194"/>
      <c r="P359" s="198"/>
      <c r="Q359" s="19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195"/>
      <c r="AD359" s="195"/>
      <c r="AE359" s="195"/>
      <c r="AF359" s="19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194"/>
      <c r="O360" s="194"/>
      <c r="P360" s="198"/>
      <c r="Q360" s="19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195"/>
      <c r="AD360" s="195"/>
      <c r="AE360" s="195"/>
      <c r="AF360" s="19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194"/>
      <c r="O361" s="194"/>
      <c r="P361" s="198"/>
      <c r="Q361" s="19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195"/>
      <c r="AD361" s="195"/>
      <c r="AE361" s="195"/>
      <c r="AF361" s="19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194"/>
      <c r="O362" s="194"/>
      <c r="P362" s="198"/>
      <c r="Q362" s="19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195"/>
      <c r="AD362" s="195"/>
      <c r="AE362" s="195"/>
      <c r="AF362" s="19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194"/>
      <c r="O363" s="194"/>
      <c r="P363" s="198"/>
      <c r="Q363" s="19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195"/>
      <c r="AD363" s="195"/>
      <c r="AE363" s="195"/>
      <c r="AF363" s="19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194"/>
      <c r="O364" s="194"/>
      <c r="P364" s="198"/>
      <c r="Q364" s="19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195"/>
      <c r="AD364" s="195"/>
      <c r="AE364" s="195"/>
      <c r="AF364" s="19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194"/>
      <c r="O365" s="194"/>
      <c r="P365" s="198"/>
      <c r="Q365" s="19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195"/>
      <c r="AD365" s="195"/>
      <c r="AE365" s="195"/>
      <c r="AF365" s="19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194"/>
      <c r="O366" s="194"/>
      <c r="P366" s="198"/>
      <c r="Q366" s="19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195"/>
      <c r="AD366" s="195"/>
      <c r="AE366" s="195"/>
      <c r="AF366" s="19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194"/>
      <c r="O367" s="194"/>
      <c r="P367" s="198"/>
      <c r="Q367" s="19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195"/>
      <c r="AD367" s="195"/>
      <c r="AE367" s="195"/>
      <c r="AF367" s="19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194"/>
      <c r="O368" s="194"/>
      <c r="P368" s="198"/>
      <c r="Q368" s="19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195"/>
      <c r="AD368" s="195"/>
      <c r="AE368" s="195"/>
      <c r="AF368" s="19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194"/>
      <c r="O369" s="194"/>
      <c r="P369" s="198"/>
      <c r="Q369" s="19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195"/>
      <c r="AD369" s="195"/>
      <c r="AE369" s="195"/>
      <c r="AF369" s="19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194"/>
      <c r="O370" s="194"/>
      <c r="P370" s="198"/>
      <c r="Q370" s="19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195"/>
      <c r="AD370" s="195"/>
      <c r="AE370" s="195"/>
      <c r="AF370" s="19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194"/>
      <c r="O371" s="194"/>
      <c r="P371" s="198"/>
      <c r="Q371" s="19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195"/>
      <c r="AD371" s="195"/>
      <c r="AE371" s="195"/>
      <c r="AF371" s="19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194"/>
      <c r="O372" s="194"/>
      <c r="P372" s="198"/>
      <c r="Q372" s="19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195"/>
      <c r="AD372" s="195"/>
      <c r="AE372" s="195"/>
      <c r="AF372" s="19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194"/>
      <c r="O373" s="194"/>
      <c r="P373" s="198"/>
      <c r="Q373" s="19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195"/>
      <c r="AD373" s="195"/>
      <c r="AE373" s="195"/>
      <c r="AF373" s="19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194"/>
      <c r="O374" s="194"/>
      <c r="P374" s="198"/>
      <c r="Q374" s="19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195"/>
      <c r="AD374" s="195"/>
      <c r="AE374" s="195"/>
      <c r="AF374" s="19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194"/>
      <c r="O375" s="194"/>
      <c r="P375" s="198"/>
      <c r="Q375" s="19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195"/>
      <c r="AD375" s="195"/>
      <c r="AE375" s="195"/>
      <c r="AF375" s="19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194"/>
      <c r="O376" s="194"/>
      <c r="P376" s="198"/>
      <c r="Q376" s="19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195"/>
      <c r="AD376" s="195"/>
      <c r="AE376" s="195"/>
      <c r="AF376" s="19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194"/>
      <c r="O377" s="194"/>
      <c r="P377" s="198"/>
      <c r="Q377" s="19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195"/>
      <c r="AD377" s="195"/>
      <c r="AE377" s="195"/>
      <c r="AF377" s="19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194"/>
      <c r="O378" s="194"/>
      <c r="P378" s="198"/>
      <c r="Q378" s="19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195"/>
      <c r="AD378" s="195"/>
      <c r="AE378" s="195"/>
      <c r="AF378" s="19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194"/>
      <c r="O379" s="194"/>
      <c r="P379" s="198"/>
      <c r="Q379" s="19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195"/>
      <c r="AD379" s="195"/>
      <c r="AE379" s="195"/>
      <c r="AF379" s="19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194"/>
      <c r="O380" s="194"/>
      <c r="P380" s="198"/>
      <c r="Q380" s="19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195"/>
      <c r="AD380" s="195"/>
      <c r="AE380" s="195"/>
      <c r="AF380" s="19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194"/>
      <c r="O381" s="194"/>
      <c r="P381" s="198"/>
      <c r="Q381" s="19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195"/>
      <c r="AD381" s="195"/>
      <c r="AE381" s="195"/>
      <c r="AF381" s="19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194"/>
      <c r="O382" s="194"/>
      <c r="P382" s="198"/>
      <c r="Q382" s="19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195"/>
      <c r="AD382" s="195"/>
      <c r="AE382" s="195"/>
      <c r="AF382" s="19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194"/>
      <c r="O383" s="194"/>
      <c r="P383" s="198"/>
      <c r="Q383" s="19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195"/>
      <c r="AD383" s="195"/>
      <c r="AE383" s="195"/>
      <c r="AF383" s="19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194"/>
      <c r="O384" s="194"/>
      <c r="P384" s="198"/>
      <c r="Q384" s="19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195"/>
      <c r="AD384" s="195"/>
      <c r="AE384" s="195"/>
      <c r="AF384" s="19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194"/>
      <c r="O385" s="194"/>
      <c r="P385" s="198"/>
      <c r="Q385" s="19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195"/>
      <c r="AD385" s="195"/>
      <c r="AE385" s="195"/>
      <c r="AF385" s="19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194"/>
      <c r="O386" s="194"/>
      <c r="P386" s="198"/>
      <c r="Q386" s="19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195"/>
      <c r="AD386" s="195"/>
      <c r="AE386" s="195"/>
      <c r="AF386" s="19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194"/>
      <c r="O387" s="194"/>
      <c r="P387" s="198"/>
      <c r="Q387" s="19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195"/>
      <c r="AD387" s="195"/>
      <c r="AE387" s="195"/>
      <c r="AF387" s="19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194"/>
      <c r="O388" s="194"/>
      <c r="P388" s="198"/>
      <c r="Q388" s="19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195"/>
      <c r="AD388" s="195"/>
      <c r="AE388" s="195"/>
      <c r="AF388" s="19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194"/>
      <c r="O389" s="194"/>
      <c r="P389" s="198"/>
      <c r="Q389" s="19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195"/>
      <c r="AD389" s="195"/>
      <c r="AE389" s="195"/>
      <c r="AF389" s="19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194"/>
      <c r="O390" s="194"/>
      <c r="P390" s="198"/>
      <c r="Q390" s="19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195"/>
      <c r="AD390" s="195"/>
      <c r="AE390" s="195"/>
      <c r="AF390" s="19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194"/>
      <c r="O391" s="194"/>
      <c r="P391" s="198"/>
      <c r="Q391" s="19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195"/>
      <c r="AD391" s="195"/>
      <c r="AE391" s="195"/>
      <c r="AF391" s="19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194"/>
      <c r="O392" s="194"/>
      <c r="P392" s="198"/>
      <c r="Q392" s="19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195"/>
      <c r="AD392" s="195"/>
      <c r="AE392" s="195"/>
      <c r="AF392" s="19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194"/>
      <c r="O393" s="194"/>
      <c r="P393" s="198"/>
      <c r="Q393" s="19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195"/>
      <c r="AD393" s="195"/>
      <c r="AE393" s="195"/>
      <c r="AF393" s="19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194"/>
      <c r="O394" s="194"/>
      <c r="P394" s="198"/>
      <c r="Q394" s="19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195"/>
      <c r="AD394" s="195"/>
      <c r="AE394" s="195"/>
      <c r="AF394" s="19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194"/>
      <c r="O395" s="194"/>
      <c r="P395" s="198"/>
      <c r="Q395" s="19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195"/>
      <c r="AD395" s="195"/>
      <c r="AE395" s="195"/>
      <c r="AF395" s="19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194"/>
      <c r="O396" s="194"/>
      <c r="P396" s="198"/>
      <c r="Q396" s="19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195"/>
      <c r="AD396" s="195"/>
      <c r="AE396" s="195"/>
      <c r="AF396" s="19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194"/>
      <c r="O397" s="194"/>
      <c r="P397" s="198"/>
      <c r="Q397" s="19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195"/>
      <c r="AD397" s="195"/>
      <c r="AE397" s="195"/>
      <c r="AF397" s="19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194"/>
      <c r="O398" s="194"/>
      <c r="P398" s="198"/>
      <c r="Q398" s="19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195"/>
      <c r="AD398" s="195"/>
      <c r="AE398" s="195"/>
      <c r="AF398" s="19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194"/>
      <c r="O399" s="194"/>
      <c r="P399" s="198"/>
      <c r="Q399" s="19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195"/>
      <c r="AD399" s="195"/>
      <c r="AE399" s="195"/>
      <c r="AF399" s="19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194"/>
      <c r="O400" s="194"/>
      <c r="P400" s="198"/>
      <c r="Q400" s="19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195"/>
      <c r="AD400" s="195"/>
      <c r="AE400" s="195"/>
      <c r="AF400" s="19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194"/>
      <c r="O401" s="194"/>
      <c r="P401" s="198"/>
      <c r="Q401" s="19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195"/>
      <c r="AD401" s="195"/>
      <c r="AE401" s="195"/>
      <c r="AF401" s="19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194"/>
      <c r="O402" s="194"/>
      <c r="P402" s="198"/>
      <c r="Q402" s="19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195"/>
      <c r="AD402" s="195"/>
      <c r="AE402" s="195"/>
      <c r="AF402" s="19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194"/>
      <c r="O403" s="194"/>
      <c r="P403" s="198"/>
      <c r="Q403" s="19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195"/>
      <c r="AD403" s="195"/>
      <c r="AE403" s="195"/>
      <c r="AF403" s="19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194"/>
      <c r="O404" s="194"/>
      <c r="P404" s="198"/>
      <c r="Q404" s="19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195"/>
      <c r="AD404" s="195"/>
      <c r="AE404" s="195"/>
      <c r="AF404" s="19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194"/>
      <c r="O405" s="194"/>
      <c r="P405" s="198"/>
      <c r="Q405" s="19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195"/>
      <c r="AD405" s="195"/>
      <c r="AE405" s="195"/>
      <c r="AF405" s="19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194"/>
      <c r="O406" s="194"/>
      <c r="P406" s="198"/>
      <c r="Q406" s="19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195"/>
      <c r="AD406" s="195"/>
      <c r="AE406" s="195"/>
      <c r="AF406" s="19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194"/>
      <c r="O407" s="194"/>
      <c r="P407" s="198"/>
      <c r="Q407" s="19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195"/>
      <c r="AD407" s="195"/>
      <c r="AE407" s="195"/>
      <c r="AF407" s="19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194"/>
      <c r="O408" s="194"/>
      <c r="P408" s="198"/>
      <c r="Q408" s="19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195"/>
      <c r="AD408" s="195"/>
      <c r="AE408" s="195"/>
      <c r="AF408" s="19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194"/>
      <c r="O409" s="194"/>
      <c r="P409" s="198"/>
      <c r="Q409" s="19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195"/>
      <c r="AD409" s="195"/>
      <c r="AE409" s="195"/>
      <c r="AF409" s="19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194"/>
      <c r="O410" s="194"/>
      <c r="P410" s="198"/>
      <c r="Q410" s="19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195"/>
      <c r="AD410" s="195"/>
      <c r="AE410" s="195"/>
      <c r="AF410" s="19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194"/>
      <c r="O411" s="194"/>
      <c r="P411" s="198"/>
      <c r="Q411" s="19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195"/>
      <c r="AD411" s="195"/>
      <c r="AE411" s="195"/>
      <c r="AF411" s="19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194"/>
      <c r="O412" s="194"/>
      <c r="P412" s="198"/>
      <c r="Q412" s="19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195"/>
      <c r="AD412" s="195"/>
      <c r="AE412" s="195"/>
      <c r="AF412" s="19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194"/>
      <c r="O413" s="194"/>
      <c r="P413" s="198"/>
      <c r="Q413" s="19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195"/>
      <c r="AD413" s="195"/>
      <c r="AE413" s="195"/>
      <c r="AF413" s="19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194"/>
      <c r="O414" s="194"/>
      <c r="P414" s="198"/>
      <c r="Q414" s="19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195"/>
      <c r="AD414" s="195"/>
      <c r="AE414" s="195"/>
      <c r="AF414" s="19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194"/>
      <c r="O415" s="194"/>
      <c r="P415" s="198"/>
      <c r="Q415" s="19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195"/>
      <c r="AD415" s="195"/>
      <c r="AE415" s="195"/>
      <c r="AF415" s="19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194"/>
      <c r="O416" s="194"/>
      <c r="P416" s="198"/>
      <c r="Q416" s="19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195"/>
      <c r="AD416" s="195"/>
      <c r="AE416" s="195"/>
      <c r="AF416" s="19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194"/>
      <c r="O417" s="194"/>
      <c r="P417" s="198"/>
      <c r="Q417" s="19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195"/>
      <c r="AD417" s="195"/>
      <c r="AE417" s="195"/>
      <c r="AF417" s="19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194"/>
      <c r="O418" s="194"/>
      <c r="P418" s="198"/>
      <c r="Q418" s="19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195"/>
      <c r="AD418" s="195"/>
      <c r="AE418" s="195"/>
      <c r="AF418" s="19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194"/>
      <c r="O419" s="194"/>
      <c r="P419" s="198"/>
      <c r="Q419" s="19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195"/>
      <c r="AD419" s="195"/>
      <c r="AE419" s="195"/>
      <c r="AF419" s="19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</row>
    <row r="420" spans="1:77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194"/>
      <c r="O420" s="194"/>
      <c r="P420" s="198"/>
      <c r="Q420" s="19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195"/>
      <c r="AD420" s="195"/>
      <c r="AE420" s="195"/>
      <c r="AF420" s="19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194"/>
      <c r="O421" s="194"/>
      <c r="P421" s="198"/>
      <c r="Q421" s="19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195"/>
      <c r="AD421" s="195"/>
      <c r="AE421" s="195"/>
      <c r="AF421" s="19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194"/>
      <c r="O422" s="194"/>
      <c r="P422" s="198"/>
      <c r="Q422" s="19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195"/>
      <c r="AD422" s="195"/>
      <c r="AE422" s="195"/>
      <c r="AF422" s="19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194"/>
      <c r="O423" s="194"/>
      <c r="P423" s="198"/>
      <c r="Q423" s="19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195"/>
      <c r="AD423" s="195"/>
      <c r="AE423" s="195"/>
      <c r="AF423" s="19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194"/>
      <c r="O424" s="194"/>
      <c r="P424" s="198"/>
      <c r="Q424" s="19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195"/>
      <c r="AD424" s="195"/>
      <c r="AE424" s="195"/>
      <c r="AF424" s="19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194"/>
      <c r="O425" s="194"/>
      <c r="P425" s="198"/>
      <c r="Q425" s="19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195"/>
      <c r="AD425" s="195"/>
      <c r="AE425" s="195"/>
      <c r="AF425" s="19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194"/>
      <c r="O426" s="194"/>
      <c r="P426" s="198"/>
      <c r="Q426" s="19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195"/>
      <c r="AD426" s="195"/>
      <c r="AE426" s="195"/>
      <c r="AF426" s="19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194"/>
      <c r="O427" s="194"/>
      <c r="P427" s="198"/>
      <c r="Q427" s="19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195"/>
      <c r="AD427" s="195"/>
      <c r="AE427" s="195"/>
      <c r="AF427" s="19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</row>
    <row r="428" spans="1:77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194"/>
      <c r="O428" s="194"/>
      <c r="P428" s="198"/>
      <c r="Q428" s="19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195"/>
      <c r="AD428" s="195"/>
      <c r="AE428" s="195"/>
      <c r="AF428" s="19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194"/>
      <c r="O429" s="194"/>
      <c r="P429" s="198"/>
      <c r="Q429" s="19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195"/>
      <c r="AD429" s="195"/>
      <c r="AE429" s="195"/>
      <c r="AF429" s="19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194"/>
      <c r="O430" s="194"/>
      <c r="P430" s="198"/>
      <c r="Q430" s="19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195"/>
      <c r="AD430" s="195"/>
      <c r="AE430" s="195"/>
      <c r="AF430" s="19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194"/>
      <c r="O431" s="194"/>
      <c r="P431" s="198"/>
      <c r="Q431" s="19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195"/>
      <c r="AD431" s="195"/>
      <c r="AE431" s="195"/>
      <c r="AF431" s="19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194"/>
      <c r="O432" s="194"/>
      <c r="P432" s="198"/>
      <c r="Q432" s="19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195"/>
      <c r="AD432" s="195"/>
      <c r="AE432" s="195"/>
      <c r="AF432" s="19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194"/>
      <c r="O433" s="194"/>
      <c r="P433" s="198"/>
      <c r="Q433" s="19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195"/>
      <c r="AD433" s="195"/>
      <c r="AE433" s="195"/>
      <c r="AF433" s="19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194"/>
      <c r="O434" s="194"/>
      <c r="P434" s="198"/>
      <c r="Q434" s="19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195"/>
      <c r="AD434" s="195"/>
      <c r="AE434" s="195"/>
      <c r="AF434" s="19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194"/>
      <c r="O435" s="194"/>
      <c r="P435" s="198"/>
      <c r="Q435" s="19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195"/>
      <c r="AD435" s="195"/>
      <c r="AE435" s="195"/>
      <c r="AF435" s="19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194"/>
      <c r="O436" s="194"/>
      <c r="P436" s="198"/>
      <c r="Q436" s="19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195"/>
      <c r="AD436" s="195"/>
      <c r="AE436" s="195"/>
      <c r="AF436" s="19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194"/>
      <c r="O437" s="194"/>
      <c r="P437" s="198"/>
      <c r="Q437" s="19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195"/>
      <c r="AD437" s="195"/>
      <c r="AE437" s="195"/>
      <c r="AF437" s="19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194"/>
      <c r="O438" s="194"/>
      <c r="P438" s="198"/>
      <c r="Q438" s="19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195"/>
      <c r="AD438" s="195"/>
      <c r="AE438" s="195"/>
      <c r="AF438" s="19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194"/>
      <c r="O439" s="194"/>
      <c r="P439" s="198"/>
      <c r="Q439" s="19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195"/>
      <c r="AD439" s="195"/>
      <c r="AE439" s="195"/>
      <c r="AF439" s="19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194"/>
      <c r="O440" s="194"/>
      <c r="P440" s="198"/>
      <c r="Q440" s="19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195"/>
      <c r="AD440" s="195"/>
      <c r="AE440" s="195"/>
      <c r="AF440" s="19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194"/>
      <c r="O441" s="194"/>
      <c r="P441" s="198"/>
      <c r="Q441" s="19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195"/>
      <c r="AD441" s="195"/>
      <c r="AE441" s="195"/>
      <c r="AF441" s="19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194"/>
      <c r="O442" s="194"/>
      <c r="P442" s="198"/>
      <c r="Q442" s="19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195"/>
      <c r="AD442" s="195"/>
      <c r="AE442" s="195"/>
      <c r="AF442" s="19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194"/>
      <c r="O443" s="194"/>
      <c r="P443" s="198"/>
      <c r="Q443" s="19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195"/>
      <c r="AD443" s="195"/>
      <c r="AE443" s="195"/>
      <c r="AF443" s="19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194"/>
      <c r="O444" s="194"/>
      <c r="P444" s="198"/>
      <c r="Q444" s="19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195"/>
      <c r="AD444" s="195"/>
      <c r="AE444" s="195"/>
      <c r="AF444" s="19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194"/>
      <c r="O445" s="194"/>
      <c r="P445" s="198"/>
      <c r="Q445" s="19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195"/>
      <c r="AD445" s="195"/>
      <c r="AE445" s="195"/>
      <c r="AF445" s="19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194"/>
      <c r="O446" s="194"/>
      <c r="P446" s="198"/>
      <c r="Q446" s="19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195"/>
      <c r="AD446" s="195"/>
      <c r="AE446" s="195"/>
      <c r="AF446" s="19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194"/>
      <c r="O447" s="194"/>
      <c r="P447" s="198"/>
      <c r="Q447" s="19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195"/>
      <c r="AD447" s="195"/>
      <c r="AE447" s="195"/>
      <c r="AF447" s="19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194"/>
      <c r="O448" s="194"/>
      <c r="P448" s="198"/>
      <c r="Q448" s="19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195"/>
      <c r="AD448" s="195"/>
      <c r="AE448" s="195"/>
      <c r="AF448" s="19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194"/>
      <c r="O449" s="194"/>
      <c r="P449" s="198"/>
      <c r="Q449" s="19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195"/>
      <c r="AD449" s="195"/>
      <c r="AE449" s="195"/>
      <c r="AF449" s="19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194"/>
      <c r="O450" s="194"/>
      <c r="P450" s="198"/>
      <c r="Q450" s="198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195"/>
      <c r="AD450" s="195"/>
      <c r="AE450" s="195"/>
      <c r="AF450" s="19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194"/>
      <c r="O451" s="194"/>
      <c r="P451" s="198"/>
      <c r="Q451" s="198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195"/>
      <c r="AD451" s="195"/>
      <c r="AE451" s="195"/>
      <c r="AF451" s="19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194"/>
      <c r="O452" s="194"/>
      <c r="P452" s="198"/>
      <c r="Q452" s="19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195"/>
      <c r="AD452" s="195"/>
      <c r="AE452" s="195"/>
      <c r="AF452" s="19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194"/>
      <c r="O453" s="194"/>
      <c r="P453" s="198"/>
      <c r="Q453" s="19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195"/>
      <c r="AD453" s="195"/>
      <c r="AE453" s="195"/>
      <c r="AF453" s="19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194"/>
      <c r="O454" s="194"/>
      <c r="P454" s="198"/>
      <c r="Q454" s="19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195"/>
      <c r="AD454" s="195"/>
      <c r="AE454" s="195"/>
      <c r="AF454" s="19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194"/>
      <c r="O455" s="194"/>
      <c r="P455" s="198"/>
      <c r="Q455" s="19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195"/>
      <c r="AD455" s="195"/>
      <c r="AE455" s="195"/>
      <c r="AF455" s="19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194"/>
      <c r="O456" s="194"/>
      <c r="P456" s="198"/>
      <c r="Q456" s="19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195"/>
      <c r="AD456" s="195"/>
      <c r="AE456" s="195"/>
      <c r="AF456" s="19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194"/>
      <c r="O457" s="194"/>
      <c r="P457" s="198"/>
      <c r="Q457" s="19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195"/>
      <c r="AD457" s="195"/>
      <c r="AE457" s="195"/>
      <c r="AF457" s="19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194"/>
      <c r="O458" s="194"/>
      <c r="P458" s="198"/>
      <c r="Q458" s="19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195"/>
      <c r="AD458" s="195"/>
      <c r="AE458" s="195"/>
      <c r="AF458" s="19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194"/>
      <c r="O459" s="194"/>
      <c r="P459" s="198"/>
      <c r="Q459" s="19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195"/>
      <c r="AD459" s="195"/>
      <c r="AE459" s="195"/>
      <c r="AF459" s="19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194"/>
      <c r="O460" s="194"/>
      <c r="P460" s="198"/>
      <c r="Q460" s="19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195"/>
      <c r="AD460" s="195"/>
      <c r="AE460" s="195"/>
      <c r="AF460" s="19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194"/>
      <c r="O461" s="194"/>
      <c r="P461" s="198"/>
      <c r="Q461" s="19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195"/>
      <c r="AD461" s="195"/>
      <c r="AE461" s="195"/>
      <c r="AF461" s="19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194"/>
      <c r="O462" s="194"/>
      <c r="P462" s="198"/>
      <c r="Q462" s="19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195"/>
      <c r="AD462" s="195"/>
      <c r="AE462" s="195"/>
      <c r="AF462" s="19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194"/>
      <c r="O463" s="194"/>
      <c r="P463" s="198"/>
      <c r="Q463" s="19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195"/>
      <c r="AD463" s="195"/>
      <c r="AE463" s="195"/>
      <c r="AF463" s="19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194"/>
      <c r="O464" s="194"/>
      <c r="P464" s="198"/>
      <c r="Q464" s="19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195"/>
      <c r="AD464" s="195"/>
      <c r="AE464" s="195"/>
      <c r="AF464" s="19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194"/>
      <c r="O465" s="194"/>
      <c r="P465" s="198"/>
      <c r="Q465" s="19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195"/>
      <c r="AD465" s="195"/>
      <c r="AE465" s="195"/>
      <c r="AF465" s="19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194"/>
      <c r="O466" s="194"/>
      <c r="P466" s="198"/>
      <c r="Q466" s="19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195"/>
      <c r="AD466" s="195"/>
      <c r="AE466" s="195"/>
      <c r="AF466" s="19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194"/>
      <c r="O467" s="194"/>
      <c r="P467" s="198"/>
      <c r="Q467" s="19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195"/>
      <c r="AD467" s="195"/>
      <c r="AE467" s="195"/>
      <c r="AF467" s="19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194"/>
      <c r="O468" s="194"/>
      <c r="P468" s="198"/>
      <c r="Q468" s="19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195"/>
      <c r="AD468" s="195"/>
      <c r="AE468" s="195"/>
      <c r="AF468" s="19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194"/>
      <c r="O469" s="194"/>
      <c r="P469" s="198"/>
      <c r="Q469" s="19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195"/>
      <c r="AD469" s="195"/>
      <c r="AE469" s="195"/>
      <c r="AF469" s="19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194"/>
      <c r="O470" s="194"/>
      <c r="P470" s="198"/>
      <c r="Q470" s="198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195"/>
      <c r="AD470" s="195"/>
      <c r="AE470" s="195"/>
      <c r="AF470" s="19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194"/>
      <c r="O471" s="194"/>
      <c r="P471" s="198"/>
      <c r="Q471" s="19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195"/>
      <c r="AD471" s="195"/>
      <c r="AE471" s="195"/>
      <c r="AF471" s="19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194"/>
      <c r="O472" s="194"/>
      <c r="P472" s="198"/>
      <c r="Q472" s="198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195"/>
      <c r="AD472" s="195"/>
      <c r="AE472" s="195"/>
      <c r="AF472" s="19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194"/>
      <c r="O473" s="194"/>
      <c r="P473" s="198"/>
      <c r="Q473" s="19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195"/>
      <c r="AD473" s="195"/>
      <c r="AE473" s="195"/>
      <c r="AF473" s="19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194"/>
      <c r="O474" s="194"/>
      <c r="P474" s="198"/>
      <c r="Q474" s="19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195"/>
      <c r="AD474" s="195"/>
      <c r="AE474" s="195"/>
      <c r="AF474" s="19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194"/>
      <c r="O475" s="194"/>
      <c r="P475" s="198"/>
      <c r="Q475" s="19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195"/>
      <c r="AD475" s="195"/>
      <c r="AE475" s="195"/>
      <c r="AF475" s="19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194"/>
      <c r="O476" s="194"/>
      <c r="P476" s="198"/>
      <c r="Q476" s="19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195"/>
      <c r="AD476" s="195"/>
      <c r="AE476" s="195"/>
      <c r="AF476" s="19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194"/>
      <c r="O477" s="194"/>
      <c r="P477" s="198"/>
      <c r="Q477" s="19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195"/>
      <c r="AD477" s="195"/>
      <c r="AE477" s="195"/>
      <c r="AF477" s="19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194"/>
      <c r="O478" s="194"/>
      <c r="P478" s="198"/>
      <c r="Q478" s="198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195"/>
      <c r="AD478" s="195"/>
      <c r="AE478" s="195"/>
      <c r="AF478" s="19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194"/>
      <c r="O479" s="194"/>
      <c r="P479" s="198"/>
      <c r="Q479" s="19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195"/>
      <c r="AD479" s="195"/>
      <c r="AE479" s="195"/>
      <c r="AF479" s="19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194"/>
      <c r="O480" s="194"/>
      <c r="P480" s="198"/>
      <c r="Q480" s="19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195"/>
      <c r="AD480" s="195"/>
      <c r="AE480" s="195"/>
      <c r="AF480" s="19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194"/>
      <c r="O481" s="194"/>
      <c r="P481" s="198"/>
      <c r="Q481" s="19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195"/>
      <c r="AD481" s="195"/>
      <c r="AE481" s="195"/>
      <c r="AF481" s="19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194"/>
      <c r="O482" s="194"/>
      <c r="P482" s="198"/>
      <c r="Q482" s="19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195"/>
      <c r="AD482" s="195"/>
      <c r="AE482" s="195"/>
      <c r="AF482" s="19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194"/>
      <c r="O483" s="194"/>
      <c r="P483" s="198"/>
      <c r="Q483" s="19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195"/>
      <c r="AD483" s="195"/>
      <c r="AE483" s="195"/>
      <c r="AF483" s="19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194"/>
      <c r="O484" s="194"/>
      <c r="P484" s="198"/>
      <c r="Q484" s="19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195"/>
      <c r="AD484" s="195"/>
      <c r="AE484" s="195"/>
      <c r="AF484" s="19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194"/>
      <c r="O485" s="194"/>
      <c r="P485" s="198"/>
      <c r="Q485" s="19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195"/>
      <c r="AD485" s="195"/>
      <c r="AE485" s="195"/>
      <c r="AF485" s="19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194"/>
      <c r="O486" s="194"/>
      <c r="P486" s="198"/>
      <c r="Q486" s="19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195"/>
      <c r="AD486" s="195"/>
      <c r="AE486" s="195"/>
      <c r="AF486" s="19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194"/>
      <c r="O487" s="194"/>
      <c r="P487" s="198"/>
      <c r="Q487" s="19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195"/>
      <c r="AD487" s="195"/>
      <c r="AE487" s="195"/>
      <c r="AF487" s="19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194"/>
      <c r="O488" s="194"/>
      <c r="P488" s="198"/>
      <c r="Q488" s="19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195"/>
      <c r="AD488" s="195"/>
      <c r="AE488" s="195"/>
      <c r="AF488" s="19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194"/>
      <c r="O489" s="194"/>
      <c r="P489" s="198"/>
      <c r="Q489" s="19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195"/>
      <c r="AD489" s="195"/>
      <c r="AE489" s="195"/>
      <c r="AF489" s="19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194"/>
      <c r="O490" s="194"/>
      <c r="P490" s="198"/>
      <c r="Q490" s="19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195"/>
      <c r="AD490" s="195"/>
      <c r="AE490" s="195"/>
      <c r="AF490" s="19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194"/>
      <c r="O491" s="194"/>
      <c r="P491" s="198"/>
      <c r="Q491" s="19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195"/>
      <c r="AD491" s="195"/>
      <c r="AE491" s="195"/>
      <c r="AF491" s="19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194"/>
      <c r="O492" s="194"/>
      <c r="P492" s="198"/>
      <c r="Q492" s="19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195"/>
      <c r="AD492" s="195"/>
      <c r="AE492" s="195"/>
      <c r="AF492" s="19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194"/>
      <c r="O493" s="194"/>
      <c r="P493" s="198"/>
      <c r="Q493" s="19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195"/>
      <c r="AD493" s="195"/>
      <c r="AE493" s="195"/>
      <c r="AF493" s="19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194"/>
      <c r="O494" s="194"/>
      <c r="P494" s="198"/>
      <c r="Q494" s="19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195"/>
      <c r="AD494" s="195"/>
      <c r="AE494" s="195"/>
      <c r="AF494" s="19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194"/>
      <c r="O495" s="194"/>
      <c r="P495" s="198"/>
      <c r="Q495" s="19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195"/>
      <c r="AD495" s="195"/>
      <c r="AE495" s="195"/>
      <c r="AF495" s="19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194"/>
      <c r="O496" s="194"/>
      <c r="P496" s="198"/>
      <c r="Q496" s="19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195"/>
      <c r="AD496" s="195"/>
      <c r="AE496" s="195"/>
      <c r="AF496" s="19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194"/>
      <c r="O497" s="194"/>
      <c r="P497" s="198"/>
      <c r="Q497" s="19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195"/>
      <c r="AD497" s="195"/>
      <c r="AE497" s="195"/>
      <c r="AF497" s="19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194"/>
      <c r="O498" s="194"/>
      <c r="P498" s="198"/>
      <c r="Q498" s="19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195"/>
      <c r="AD498" s="195"/>
      <c r="AE498" s="195"/>
      <c r="AF498" s="19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194"/>
      <c r="O499" s="194"/>
      <c r="P499" s="198"/>
      <c r="Q499" s="19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195"/>
      <c r="AD499" s="195"/>
      <c r="AE499" s="195"/>
      <c r="AF499" s="19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194"/>
      <c r="O500" s="194"/>
      <c r="P500" s="198"/>
      <c r="Q500" s="19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195"/>
      <c r="AD500" s="195"/>
      <c r="AE500" s="195"/>
      <c r="AF500" s="19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194"/>
      <c r="O501" s="194"/>
      <c r="P501" s="198"/>
      <c r="Q501" s="19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195"/>
      <c r="AD501" s="195"/>
      <c r="AE501" s="195"/>
      <c r="AF501" s="19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194"/>
      <c r="O502" s="194"/>
      <c r="P502" s="198"/>
      <c r="Q502" s="19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195"/>
      <c r="AD502" s="195"/>
      <c r="AE502" s="195"/>
      <c r="AF502" s="19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194"/>
      <c r="O503" s="194"/>
      <c r="P503" s="198"/>
      <c r="Q503" s="19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195"/>
      <c r="AD503" s="195"/>
      <c r="AE503" s="195"/>
      <c r="AF503" s="19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194"/>
      <c r="O504" s="194"/>
      <c r="P504" s="198"/>
      <c r="Q504" s="19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195"/>
      <c r="AD504" s="195"/>
      <c r="AE504" s="195"/>
      <c r="AF504" s="19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194"/>
      <c r="O505" s="194"/>
      <c r="P505" s="198"/>
      <c r="Q505" s="19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195"/>
      <c r="AD505" s="195"/>
      <c r="AE505" s="195"/>
      <c r="AF505" s="19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194"/>
      <c r="O506" s="194"/>
      <c r="P506" s="198"/>
      <c r="Q506" s="19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195"/>
      <c r="AD506" s="195"/>
      <c r="AE506" s="195"/>
      <c r="AF506" s="19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194"/>
      <c r="O507" s="194"/>
      <c r="P507" s="198"/>
      <c r="Q507" s="19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195"/>
      <c r="AD507" s="195"/>
      <c r="AE507" s="195"/>
      <c r="AF507" s="19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194"/>
      <c r="O508" s="194"/>
      <c r="P508" s="198"/>
      <c r="Q508" s="19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195"/>
      <c r="AD508" s="195"/>
      <c r="AE508" s="195"/>
      <c r="AF508" s="19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194"/>
      <c r="O509" s="194"/>
      <c r="P509" s="198"/>
      <c r="Q509" s="19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195"/>
      <c r="AD509" s="195"/>
      <c r="AE509" s="195"/>
      <c r="AF509" s="19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194"/>
      <c r="O510" s="194"/>
      <c r="P510" s="198"/>
      <c r="Q510" s="19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195"/>
      <c r="AD510" s="195"/>
      <c r="AE510" s="195"/>
      <c r="AF510" s="19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194"/>
      <c r="O511" s="194"/>
      <c r="P511" s="198"/>
      <c r="Q511" s="19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195"/>
      <c r="AD511" s="195"/>
      <c r="AE511" s="195"/>
      <c r="AF511" s="19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194"/>
      <c r="O512" s="194"/>
      <c r="P512" s="198"/>
      <c r="Q512" s="19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195"/>
      <c r="AD512" s="195"/>
      <c r="AE512" s="195"/>
      <c r="AF512" s="19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194"/>
      <c r="O513" s="194"/>
      <c r="P513" s="198"/>
      <c r="Q513" s="19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195"/>
      <c r="AD513" s="195"/>
      <c r="AE513" s="195"/>
      <c r="AF513" s="19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194"/>
      <c r="O514" s="194"/>
      <c r="P514" s="198"/>
      <c r="Q514" s="19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195"/>
      <c r="AD514" s="195"/>
      <c r="AE514" s="195"/>
      <c r="AF514" s="19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194"/>
      <c r="O515" s="194"/>
      <c r="P515" s="198"/>
      <c r="Q515" s="19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195"/>
      <c r="AD515" s="195"/>
      <c r="AE515" s="195"/>
      <c r="AF515" s="19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194"/>
      <c r="O516" s="194"/>
      <c r="P516" s="198"/>
      <c r="Q516" s="19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195"/>
      <c r="AD516" s="195"/>
      <c r="AE516" s="195"/>
      <c r="AF516" s="19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194"/>
      <c r="O517" s="194"/>
      <c r="P517" s="198"/>
      <c r="Q517" s="19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195"/>
      <c r="AD517" s="195"/>
      <c r="AE517" s="195"/>
      <c r="AF517" s="19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194"/>
      <c r="O518" s="194"/>
      <c r="P518" s="198"/>
      <c r="Q518" s="19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195"/>
      <c r="AD518" s="195"/>
      <c r="AE518" s="195"/>
      <c r="AF518" s="19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194"/>
      <c r="O519" s="194"/>
      <c r="P519" s="198"/>
      <c r="Q519" s="19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195"/>
      <c r="AD519" s="195"/>
      <c r="AE519" s="195"/>
      <c r="AF519" s="19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194"/>
      <c r="O520" s="194"/>
      <c r="P520" s="198"/>
      <c r="Q520" s="19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195"/>
      <c r="AD520" s="195"/>
      <c r="AE520" s="195"/>
      <c r="AF520" s="19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194"/>
      <c r="O521" s="194"/>
      <c r="P521" s="198"/>
      <c r="Q521" s="19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195"/>
      <c r="AD521" s="195"/>
      <c r="AE521" s="195"/>
      <c r="AF521" s="19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194"/>
      <c r="O522" s="194"/>
      <c r="P522" s="198"/>
      <c r="Q522" s="19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195"/>
      <c r="AD522" s="195"/>
      <c r="AE522" s="195"/>
      <c r="AF522" s="19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194"/>
      <c r="O523" s="194"/>
      <c r="P523" s="198"/>
      <c r="Q523" s="19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195"/>
      <c r="AD523" s="195"/>
      <c r="AE523" s="195"/>
      <c r="AF523" s="19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194"/>
      <c r="O524" s="194"/>
      <c r="P524" s="198"/>
      <c r="Q524" s="19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195"/>
      <c r="AD524" s="195"/>
      <c r="AE524" s="195"/>
      <c r="AF524" s="19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194"/>
      <c r="O525" s="194"/>
      <c r="P525" s="198"/>
      <c r="Q525" s="19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195"/>
      <c r="AD525" s="195"/>
      <c r="AE525" s="195"/>
      <c r="AF525" s="19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194"/>
      <c r="O526" s="194"/>
      <c r="P526" s="198"/>
      <c r="Q526" s="19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195"/>
      <c r="AD526" s="195"/>
      <c r="AE526" s="195"/>
      <c r="AF526" s="19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194"/>
      <c r="O527" s="194"/>
      <c r="P527" s="198"/>
      <c r="Q527" s="19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195"/>
      <c r="AD527" s="195"/>
      <c r="AE527" s="195"/>
      <c r="AF527" s="19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194"/>
      <c r="O528" s="194"/>
      <c r="P528" s="198"/>
      <c r="Q528" s="19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195"/>
      <c r="AD528" s="195"/>
      <c r="AE528" s="195"/>
      <c r="AF528" s="19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194"/>
      <c r="O529" s="194"/>
      <c r="P529" s="198"/>
      <c r="Q529" s="19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195"/>
      <c r="AD529" s="195"/>
      <c r="AE529" s="195"/>
      <c r="AF529" s="19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194"/>
      <c r="O530" s="194"/>
      <c r="P530" s="198"/>
      <c r="Q530" s="19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195"/>
      <c r="AD530" s="195"/>
      <c r="AE530" s="195"/>
      <c r="AF530" s="19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194"/>
      <c r="O531" s="194"/>
      <c r="P531" s="198"/>
      <c r="Q531" s="198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195"/>
      <c r="AD531" s="195"/>
      <c r="AE531" s="195"/>
      <c r="AF531" s="19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194"/>
      <c r="O532" s="194"/>
      <c r="P532" s="198"/>
      <c r="Q532" s="19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195"/>
      <c r="AD532" s="195"/>
      <c r="AE532" s="195"/>
      <c r="AF532" s="19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194"/>
      <c r="O533" s="194"/>
      <c r="P533" s="198"/>
      <c r="Q533" s="19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195"/>
      <c r="AD533" s="195"/>
      <c r="AE533" s="195"/>
      <c r="AF533" s="19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194"/>
      <c r="O534" s="194"/>
      <c r="P534" s="198"/>
      <c r="Q534" s="19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195"/>
      <c r="AD534" s="195"/>
      <c r="AE534" s="195"/>
      <c r="AF534" s="19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194"/>
      <c r="O535" s="194"/>
      <c r="P535" s="198"/>
      <c r="Q535" s="19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195"/>
      <c r="AD535" s="195"/>
      <c r="AE535" s="195"/>
      <c r="AF535" s="19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194"/>
      <c r="O536" s="194"/>
      <c r="P536" s="198"/>
      <c r="Q536" s="198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195"/>
      <c r="AD536" s="195"/>
      <c r="AE536" s="195"/>
      <c r="AF536" s="19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194"/>
      <c r="O537" s="194"/>
      <c r="P537" s="198"/>
      <c r="Q537" s="19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195"/>
      <c r="AD537" s="195"/>
      <c r="AE537" s="195"/>
      <c r="AF537" s="19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194"/>
      <c r="O538" s="194"/>
      <c r="P538" s="198"/>
      <c r="Q538" s="19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195"/>
      <c r="AD538" s="195"/>
      <c r="AE538" s="195"/>
      <c r="AF538" s="19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194"/>
      <c r="O539" s="194"/>
      <c r="P539" s="198"/>
      <c r="Q539" s="19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195"/>
      <c r="AD539" s="195"/>
      <c r="AE539" s="195"/>
      <c r="AF539" s="19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194"/>
      <c r="O540" s="194"/>
      <c r="P540" s="198"/>
      <c r="Q540" s="19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195"/>
      <c r="AD540" s="195"/>
      <c r="AE540" s="195"/>
      <c r="AF540" s="19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194"/>
      <c r="O541" s="194"/>
      <c r="P541" s="198"/>
      <c r="Q541" s="19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195"/>
      <c r="AD541" s="195"/>
      <c r="AE541" s="195"/>
      <c r="AF541" s="19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194"/>
      <c r="O542" s="194"/>
      <c r="P542" s="198"/>
      <c r="Q542" s="19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195"/>
      <c r="AD542" s="195"/>
      <c r="AE542" s="195"/>
      <c r="AF542" s="19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194"/>
      <c r="O543" s="194"/>
      <c r="P543" s="198"/>
      <c r="Q543" s="19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195"/>
      <c r="AD543" s="195"/>
      <c r="AE543" s="195"/>
      <c r="AF543" s="19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194"/>
      <c r="O544" s="194"/>
      <c r="P544" s="198"/>
      <c r="Q544" s="19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195"/>
      <c r="AD544" s="195"/>
      <c r="AE544" s="195"/>
      <c r="AF544" s="19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194"/>
      <c r="O545" s="194"/>
      <c r="P545" s="198"/>
      <c r="Q545" s="19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195"/>
      <c r="AD545" s="195"/>
      <c r="AE545" s="195"/>
      <c r="AF545" s="19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194"/>
      <c r="O546" s="194"/>
      <c r="P546" s="198"/>
      <c r="Q546" s="19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195"/>
      <c r="AD546" s="195"/>
      <c r="AE546" s="195"/>
      <c r="AF546" s="19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194"/>
      <c r="O547" s="194"/>
      <c r="P547" s="198"/>
      <c r="Q547" s="19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195"/>
      <c r="AD547" s="195"/>
      <c r="AE547" s="195"/>
      <c r="AF547" s="19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194"/>
      <c r="O548" s="194"/>
      <c r="P548" s="198"/>
      <c r="Q548" s="19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195"/>
      <c r="AD548" s="195"/>
      <c r="AE548" s="195"/>
      <c r="AF548" s="19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194"/>
      <c r="O549" s="194"/>
      <c r="P549" s="198"/>
      <c r="Q549" s="198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195"/>
      <c r="AD549" s="195"/>
      <c r="AE549" s="195"/>
      <c r="AF549" s="19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194"/>
      <c r="O550" s="194"/>
      <c r="P550" s="198"/>
      <c r="Q550" s="19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195"/>
      <c r="AD550" s="195"/>
      <c r="AE550" s="195"/>
      <c r="AF550" s="19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194"/>
      <c r="O551" s="194"/>
      <c r="P551" s="198"/>
      <c r="Q551" s="19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195"/>
      <c r="AD551" s="195"/>
      <c r="AE551" s="195"/>
      <c r="AF551" s="19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194"/>
      <c r="O552" s="194"/>
      <c r="P552" s="198"/>
      <c r="Q552" s="19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195"/>
      <c r="AD552" s="195"/>
      <c r="AE552" s="195"/>
      <c r="AF552" s="19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194"/>
      <c r="O553" s="194"/>
      <c r="P553" s="198"/>
      <c r="Q553" s="19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195"/>
      <c r="AD553" s="195"/>
      <c r="AE553" s="195"/>
      <c r="AF553" s="19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194"/>
      <c r="O554" s="194"/>
      <c r="P554" s="198"/>
      <c r="Q554" s="19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195"/>
      <c r="AD554" s="195"/>
      <c r="AE554" s="195"/>
      <c r="AF554" s="19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194"/>
      <c r="O555" s="194"/>
      <c r="P555" s="198"/>
      <c r="Q555" s="19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195"/>
      <c r="AD555" s="195"/>
      <c r="AE555" s="195"/>
      <c r="AF555" s="19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194"/>
      <c r="O556" s="194"/>
      <c r="P556" s="198"/>
      <c r="Q556" s="19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195"/>
      <c r="AD556" s="195"/>
      <c r="AE556" s="195"/>
      <c r="AF556" s="19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194"/>
      <c r="O557" s="194"/>
      <c r="P557" s="198"/>
      <c r="Q557" s="19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195"/>
      <c r="AD557" s="195"/>
      <c r="AE557" s="195"/>
      <c r="AF557" s="19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194"/>
      <c r="O558" s="194"/>
      <c r="P558" s="198"/>
      <c r="Q558" s="19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195"/>
      <c r="AD558" s="195"/>
      <c r="AE558" s="195"/>
      <c r="AF558" s="19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194"/>
      <c r="O559" s="194"/>
      <c r="P559" s="198"/>
      <c r="Q559" s="19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195"/>
      <c r="AD559" s="195"/>
      <c r="AE559" s="195"/>
      <c r="AF559" s="19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194"/>
      <c r="O560" s="194"/>
      <c r="P560" s="198"/>
      <c r="Q560" s="19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195"/>
      <c r="AD560" s="195"/>
      <c r="AE560" s="195"/>
      <c r="AF560" s="19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194"/>
      <c r="O561" s="194"/>
      <c r="P561" s="198"/>
      <c r="Q561" s="19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195"/>
      <c r="AD561" s="195"/>
      <c r="AE561" s="195"/>
      <c r="AF561" s="19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194"/>
      <c r="O562" s="194"/>
      <c r="P562" s="198"/>
      <c r="Q562" s="19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195"/>
      <c r="AD562" s="195"/>
      <c r="AE562" s="195"/>
      <c r="AF562" s="19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194"/>
      <c r="O563" s="194"/>
      <c r="P563" s="198"/>
      <c r="Q563" s="19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195"/>
      <c r="AD563" s="195"/>
      <c r="AE563" s="195"/>
      <c r="AF563" s="19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194"/>
      <c r="O564" s="194"/>
      <c r="P564" s="198"/>
      <c r="Q564" s="19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195"/>
      <c r="AD564" s="195"/>
      <c r="AE564" s="195"/>
      <c r="AF564" s="19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194"/>
      <c r="O565" s="194"/>
      <c r="P565" s="198"/>
      <c r="Q565" s="19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195"/>
      <c r="AD565" s="195"/>
      <c r="AE565" s="195"/>
      <c r="AF565" s="19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194"/>
      <c r="O566" s="194"/>
      <c r="P566" s="198"/>
      <c r="Q566" s="19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195"/>
      <c r="AD566" s="195"/>
      <c r="AE566" s="195"/>
      <c r="AF566" s="19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194"/>
      <c r="O567" s="194"/>
      <c r="P567" s="198"/>
      <c r="Q567" s="19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195"/>
      <c r="AD567" s="195"/>
      <c r="AE567" s="195"/>
      <c r="AF567" s="19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194"/>
      <c r="O568" s="194"/>
      <c r="P568" s="198"/>
      <c r="Q568" s="19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195"/>
      <c r="AD568" s="195"/>
      <c r="AE568" s="195"/>
      <c r="AF568" s="19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194"/>
      <c r="O569" s="194"/>
      <c r="P569" s="198"/>
      <c r="Q569" s="19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195"/>
      <c r="AD569" s="195"/>
      <c r="AE569" s="195"/>
      <c r="AF569" s="19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194"/>
      <c r="O570" s="194"/>
      <c r="P570" s="198"/>
      <c r="Q570" s="19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195"/>
      <c r="AD570" s="195"/>
      <c r="AE570" s="195"/>
      <c r="AF570" s="19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194"/>
      <c r="O571" s="194"/>
      <c r="P571" s="198"/>
      <c r="Q571" s="19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195"/>
      <c r="AD571" s="195"/>
      <c r="AE571" s="195"/>
      <c r="AF571" s="19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194"/>
      <c r="O572" s="194"/>
      <c r="P572" s="198"/>
      <c r="Q572" s="19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195"/>
      <c r="AD572" s="195"/>
      <c r="AE572" s="195"/>
      <c r="AF572" s="19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194"/>
      <c r="O573" s="194"/>
      <c r="P573" s="198"/>
      <c r="Q573" s="19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195"/>
      <c r="AD573" s="195"/>
      <c r="AE573" s="195"/>
      <c r="AF573" s="19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194"/>
      <c r="O574" s="194"/>
      <c r="P574" s="198"/>
      <c r="Q574" s="19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195"/>
      <c r="AD574" s="195"/>
      <c r="AE574" s="195"/>
      <c r="AF574" s="19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194"/>
      <c r="O575" s="194"/>
      <c r="P575" s="198"/>
      <c r="Q575" s="19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195"/>
      <c r="AD575" s="195"/>
      <c r="AE575" s="195"/>
      <c r="AF575" s="19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194"/>
      <c r="O576" s="194"/>
      <c r="P576" s="198"/>
      <c r="Q576" s="19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195"/>
      <c r="AD576" s="195"/>
      <c r="AE576" s="195"/>
      <c r="AF576" s="19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194"/>
      <c r="O577" s="194"/>
      <c r="P577" s="198"/>
      <c r="Q577" s="19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195"/>
      <c r="AD577" s="195"/>
      <c r="AE577" s="195"/>
      <c r="AF577" s="19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194"/>
      <c r="O578" s="194"/>
      <c r="P578" s="198"/>
      <c r="Q578" s="19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195"/>
      <c r="AD578" s="195"/>
      <c r="AE578" s="195"/>
      <c r="AF578" s="19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194"/>
      <c r="O579" s="194"/>
      <c r="P579" s="198"/>
      <c r="Q579" s="19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195"/>
      <c r="AD579" s="195"/>
      <c r="AE579" s="195"/>
      <c r="AF579" s="19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194"/>
      <c r="O580" s="194"/>
      <c r="P580" s="198"/>
      <c r="Q580" s="19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195"/>
      <c r="AD580" s="195"/>
      <c r="AE580" s="195"/>
      <c r="AF580" s="19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194"/>
      <c r="O581" s="194"/>
      <c r="P581" s="198"/>
      <c r="Q581" s="19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195"/>
      <c r="AD581" s="195"/>
      <c r="AE581" s="195"/>
      <c r="AF581" s="19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194"/>
      <c r="O582" s="194"/>
      <c r="P582" s="198"/>
      <c r="Q582" s="19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195"/>
      <c r="AD582" s="195"/>
      <c r="AE582" s="195"/>
      <c r="AF582" s="19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194"/>
      <c r="O583" s="194"/>
      <c r="P583" s="198"/>
      <c r="Q583" s="19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195"/>
      <c r="AD583" s="195"/>
      <c r="AE583" s="195"/>
      <c r="AF583" s="19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194"/>
      <c r="O584" s="194"/>
      <c r="P584" s="198"/>
      <c r="Q584" s="19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195"/>
      <c r="AD584" s="195"/>
      <c r="AE584" s="195"/>
      <c r="AF584" s="19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194"/>
      <c r="O585" s="194"/>
      <c r="P585" s="198"/>
      <c r="Q585" s="19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195"/>
      <c r="AD585" s="195"/>
      <c r="AE585" s="195"/>
      <c r="AF585" s="19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194"/>
      <c r="O586" s="194"/>
      <c r="P586" s="198"/>
      <c r="Q586" s="19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195"/>
      <c r="AD586" s="195"/>
      <c r="AE586" s="195"/>
      <c r="AF586" s="19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194"/>
      <c r="O587" s="194"/>
      <c r="P587" s="198"/>
      <c r="Q587" s="19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195"/>
      <c r="AD587" s="195"/>
      <c r="AE587" s="195"/>
      <c r="AF587" s="19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194"/>
      <c r="O588" s="194"/>
      <c r="P588" s="198"/>
      <c r="Q588" s="19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195"/>
      <c r="AD588" s="195"/>
      <c r="AE588" s="195"/>
      <c r="AF588" s="19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194"/>
      <c r="O589" s="194"/>
      <c r="P589" s="198"/>
      <c r="Q589" s="19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195"/>
      <c r="AD589" s="195"/>
      <c r="AE589" s="195"/>
      <c r="AF589" s="19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194"/>
      <c r="O590" s="194"/>
      <c r="P590" s="198"/>
      <c r="Q590" s="19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195"/>
      <c r="AD590" s="195"/>
      <c r="AE590" s="195"/>
      <c r="AF590" s="19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194"/>
      <c r="O591" s="194"/>
      <c r="P591" s="198"/>
      <c r="Q591" s="19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195"/>
      <c r="AD591" s="195"/>
      <c r="AE591" s="195"/>
      <c r="AF591" s="19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194"/>
      <c r="O592" s="194"/>
      <c r="P592" s="198"/>
      <c r="Q592" s="19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195"/>
      <c r="AD592" s="195"/>
      <c r="AE592" s="195"/>
      <c r="AF592" s="19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194"/>
      <c r="O593" s="194"/>
      <c r="P593" s="198"/>
      <c r="Q593" s="19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195"/>
      <c r="AD593" s="195"/>
      <c r="AE593" s="195"/>
      <c r="AF593" s="19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194"/>
      <c r="O594" s="194"/>
      <c r="P594" s="198"/>
      <c r="Q594" s="19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195"/>
      <c r="AD594" s="195"/>
      <c r="AE594" s="195"/>
      <c r="AF594" s="19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194"/>
      <c r="O595" s="194"/>
      <c r="P595" s="198"/>
      <c r="Q595" s="19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195"/>
      <c r="AD595" s="195"/>
      <c r="AE595" s="195"/>
      <c r="AF595" s="19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194"/>
      <c r="O596" s="194"/>
      <c r="P596" s="198"/>
      <c r="Q596" s="19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195"/>
      <c r="AD596" s="195"/>
      <c r="AE596" s="195"/>
      <c r="AF596" s="19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194"/>
      <c r="O597" s="194"/>
      <c r="P597" s="198"/>
      <c r="Q597" s="19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195"/>
      <c r="AD597" s="195"/>
      <c r="AE597" s="195"/>
      <c r="AF597" s="19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194"/>
      <c r="O598" s="194"/>
      <c r="P598" s="198"/>
      <c r="Q598" s="19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195"/>
      <c r="AD598" s="195"/>
      <c r="AE598" s="195"/>
      <c r="AF598" s="19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194"/>
      <c r="O599" s="194"/>
      <c r="P599" s="198"/>
      <c r="Q599" s="19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195"/>
      <c r="AD599" s="195"/>
      <c r="AE599" s="195"/>
      <c r="AF599" s="19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194"/>
      <c r="O600" s="194"/>
      <c r="P600" s="198"/>
      <c r="Q600" s="19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195"/>
      <c r="AD600" s="195"/>
      <c r="AE600" s="195"/>
      <c r="AF600" s="19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194"/>
      <c r="O601" s="194"/>
      <c r="P601" s="198"/>
      <c r="Q601" s="19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195"/>
      <c r="AD601" s="195"/>
      <c r="AE601" s="195"/>
      <c r="AF601" s="19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194"/>
      <c r="O602" s="194"/>
      <c r="P602" s="198"/>
      <c r="Q602" s="19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195"/>
      <c r="AD602" s="195"/>
      <c r="AE602" s="195"/>
      <c r="AF602" s="19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194"/>
      <c r="O603" s="194"/>
      <c r="P603" s="198"/>
      <c r="Q603" s="19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195"/>
      <c r="AD603" s="195"/>
      <c r="AE603" s="195"/>
      <c r="AF603" s="19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194"/>
      <c r="O604" s="194"/>
      <c r="P604" s="198"/>
      <c r="Q604" s="19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195"/>
      <c r="AD604" s="195"/>
      <c r="AE604" s="195"/>
      <c r="AF604" s="19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194"/>
      <c r="O605" s="194"/>
      <c r="P605" s="198"/>
      <c r="Q605" s="19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195"/>
      <c r="AD605" s="195"/>
      <c r="AE605" s="195"/>
      <c r="AF605" s="19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194"/>
      <c r="O606" s="194"/>
      <c r="P606" s="198"/>
      <c r="Q606" s="19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195"/>
      <c r="AD606" s="195"/>
      <c r="AE606" s="195"/>
      <c r="AF606" s="19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194"/>
      <c r="O607" s="194"/>
      <c r="P607" s="198"/>
      <c r="Q607" s="19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195"/>
      <c r="AD607" s="195"/>
      <c r="AE607" s="195"/>
      <c r="AF607" s="19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194"/>
      <c r="O608" s="194"/>
      <c r="P608" s="198"/>
      <c r="Q608" s="19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195"/>
      <c r="AD608" s="195"/>
      <c r="AE608" s="195"/>
      <c r="AF608" s="19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194"/>
      <c r="O609" s="194"/>
      <c r="P609" s="198"/>
      <c r="Q609" s="19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195"/>
      <c r="AD609" s="195"/>
      <c r="AE609" s="195"/>
      <c r="AF609" s="19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194"/>
      <c r="O610" s="194"/>
      <c r="P610" s="198"/>
      <c r="Q610" s="19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195"/>
      <c r="AD610" s="195"/>
      <c r="AE610" s="195"/>
      <c r="AF610" s="19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194"/>
      <c r="O611" s="194"/>
      <c r="P611" s="198"/>
      <c r="Q611" s="19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195"/>
      <c r="AD611" s="195"/>
      <c r="AE611" s="195"/>
      <c r="AF611" s="19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194"/>
      <c r="O612" s="194"/>
      <c r="P612" s="198"/>
      <c r="Q612" s="19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195"/>
      <c r="AD612" s="195"/>
      <c r="AE612" s="195"/>
      <c r="AF612" s="19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194"/>
      <c r="O613" s="194"/>
      <c r="P613" s="198"/>
      <c r="Q613" s="19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195"/>
      <c r="AD613" s="195"/>
      <c r="AE613" s="195"/>
      <c r="AF613" s="19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194"/>
      <c r="O614" s="194"/>
      <c r="P614" s="198"/>
      <c r="Q614" s="19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195"/>
      <c r="AD614" s="195"/>
      <c r="AE614" s="195"/>
      <c r="AF614" s="19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194"/>
      <c r="O615" s="194"/>
      <c r="P615" s="198"/>
      <c r="Q615" s="19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195"/>
      <c r="AD615" s="195"/>
      <c r="AE615" s="195"/>
      <c r="AF615" s="19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194"/>
      <c r="O616" s="194"/>
      <c r="P616" s="198"/>
      <c r="Q616" s="19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195"/>
      <c r="AD616" s="195"/>
      <c r="AE616" s="195"/>
      <c r="AF616" s="19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194"/>
      <c r="O617" s="194"/>
      <c r="P617" s="198"/>
      <c r="Q617" s="19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195"/>
      <c r="AD617" s="195"/>
      <c r="AE617" s="195"/>
      <c r="AF617" s="19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194"/>
      <c r="O618" s="194"/>
      <c r="P618" s="198"/>
      <c r="Q618" s="19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195"/>
      <c r="AD618" s="195"/>
      <c r="AE618" s="195"/>
      <c r="AF618" s="19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194"/>
      <c r="O619" s="194"/>
      <c r="P619" s="198"/>
      <c r="Q619" s="19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195"/>
      <c r="AD619" s="195"/>
      <c r="AE619" s="195"/>
      <c r="AF619" s="19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194"/>
      <c r="O620" s="194"/>
      <c r="P620" s="198"/>
      <c r="Q620" s="19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195"/>
      <c r="AD620" s="195"/>
      <c r="AE620" s="195"/>
      <c r="AF620" s="19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194"/>
      <c r="O621" s="194"/>
      <c r="P621" s="198"/>
      <c r="Q621" s="19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195"/>
      <c r="AD621" s="195"/>
      <c r="AE621" s="195"/>
      <c r="AF621" s="19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194"/>
      <c r="O622" s="194"/>
      <c r="P622" s="198"/>
      <c r="Q622" s="19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195"/>
      <c r="AD622" s="195"/>
      <c r="AE622" s="195"/>
      <c r="AF622" s="19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194"/>
      <c r="O623" s="194"/>
      <c r="P623" s="198"/>
      <c r="Q623" s="19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195"/>
      <c r="AD623" s="195"/>
      <c r="AE623" s="195"/>
      <c r="AF623" s="19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194"/>
      <c r="O624" s="194"/>
      <c r="P624" s="198"/>
      <c r="Q624" s="19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195"/>
      <c r="AD624" s="195"/>
      <c r="AE624" s="195"/>
      <c r="AF624" s="19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194"/>
      <c r="O625" s="194"/>
      <c r="P625" s="198"/>
      <c r="Q625" s="19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195"/>
      <c r="AD625" s="195"/>
      <c r="AE625" s="195"/>
      <c r="AF625" s="19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194"/>
      <c r="O626" s="194"/>
      <c r="P626" s="198"/>
      <c r="Q626" s="19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195"/>
      <c r="AD626" s="195"/>
      <c r="AE626" s="195"/>
      <c r="AF626" s="19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194"/>
      <c r="O627" s="194"/>
      <c r="P627" s="198"/>
      <c r="Q627" s="19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195"/>
      <c r="AD627" s="195"/>
      <c r="AE627" s="195"/>
      <c r="AF627" s="19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194"/>
      <c r="O628" s="194"/>
      <c r="P628" s="198"/>
      <c r="Q628" s="19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195"/>
      <c r="AD628" s="195"/>
      <c r="AE628" s="195"/>
      <c r="AF628" s="19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194"/>
      <c r="O629" s="194"/>
      <c r="P629" s="198"/>
      <c r="Q629" s="19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195"/>
      <c r="AD629" s="195"/>
      <c r="AE629" s="195"/>
      <c r="AF629" s="19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194"/>
      <c r="O630" s="194"/>
      <c r="P630" s="198"/>
      <c r="Q630" s="19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195"/>
      <c r="AD630" s="195"/>
      <c r="AE630" s="195"/>
      <c r="AF630" s="19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194"/>
      <c r="O631" s="194"/>
      <c r="P631" s="198"/>
      <c r="Q631" s="19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195"/>
      <c r="AD631" s="195"/>
      <c r="AE631" s="195"/>
      <c r="AF631" s="19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194"/>
      <c r="O632" s="194"/>
      <c r="P632" s="198"/>
      <c r="Q632" s="19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195"/>
      <c r="AD632" s="195"/>
      <c r="AE632" s="195"/>
      <c r="AF632" s="19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194"/>
      <c r="O633" s="194"/>
      <c r="P633" s="198"/>
      <c r="Q633" s="19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195"/>
      <c r="AD633" s="195"/>
      <c r="AE633" s="195"/>
      <c r="AF633" s="19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194"/>
      <c r="O634" s="194"/>
      <c r="P634" s="198"/>
      <c r="Q634" s="19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195"/>
      <c r="AD634" s="195"/>
      <c r="AE634" s="195"/>
      <c r="AF634" s="19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194"/>
      <c r="O635" s="194"/>
      <c r="P635" s="198"/>
      <c r="Q635" s="19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195"/>
      <c r="AD635" s="195"/>
      <c r="AE635" s="195"/>
      <c r="AF635" s="19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194"/>
      <c r="O636" s="194"/>
      <c r="P636" s="198"/>
      <c r="Q636" s="19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195"/>
      <c r="AD636" s="195"/>
      <c r="AE636" s="195"/>
      <c r="AF636" s="19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194"/>
      <c r="O637" s="194"/>
      <c r="P637" s="198"/>
      <c r="Q637" s="19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195"/>
      <c r="AD637" s="195"/>
      <c r="AE637" s="195"/>
      <c r="AF637" s="19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194"/>
      <c r="O638" s="194"/>
      <c r="P638" s="198"/>
      <c r="Q638" s="19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195"/>
      <c r="AD638" s="195"/>
      <c r="AE638" s="195"/>
      <c r="AF638" s="19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194"/>
      <c r="O639" s="194"/>
      <c r="P639" s="198"/>
      <c r="Q639" s="19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195"/>
      <c r="AD639" s="195"/>
      <c r="AE639" s="195"/>
      <c r="AF639" s="19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194"/>
      <c r="O640" s="194"/>
      <c r="P640" s="198"/>
      <c r="Q640" s="19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195"/>
      <c r="AD640" s="195"/>
      <c r="AE640" s="195"/>
      <c r="AF640" s="19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194"/>
      <c r="O641" s="194"/>
      <c r="P641" s="198"/>
      <c r="Q641" s="19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195"/>
      <c r="AD641" s="195"/>
      <c r="AE641" s="195"/>
      <c r="AF641" s="19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194"/>
      <c r="O642" s="194"/>
      <c r="P642" s="198"/>
      <c r="Q642" s="19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195"/>
      <c r="AD642" s="195"/>
      <c r="AE642" s="195"/>
      <c r="AF642" s="19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194"/>
      <c r="O643" s="194"/>
      <c r="P643" s="198"/>
      <c r="Q643" s="19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195"/>
      <c r="AD643" s="195"/>
      <c r="AE643" s="195"/>
      <c r="AF643" s="19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194"/>
      <c r="O644" s="194"/>
      <c r="P644" s="198"/>
      <c r="Q644" s="19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195"/>
      <c r="AD644" s="195"/>
      <c r="AE644" s="195"/>
      <c r="AF644" s="19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194"/>
      <c r="O645" s="194"/>
      <c r="P645" s="198"/>
      <c r="Q645" s="19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195"/>
      <c r="AD645" s="195"/>
      <c r="AE645" s="195"/>
      <c r="AF645" s="19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194"/>
      <c r="O646" s="194"/>
      <c r="P646" s="198"/>
      <c r="Q646" s="19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195"/>
      <c r="AD646" s="195"/>
      <c r="AE646" s="195"/>
      <c r="AF646" s="19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194"/>
      <c r="O647" s="194"/>
      <c r="P647" s="198"/>
      <c r="Q647" s="19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195"/>
      <c r="AD647" s="195"/>
      <c r="AE647" s="195"/>
      <c r="AF647" s="19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194"/>
      <c r="O648" s="194"/>
      <c r="P648" s="198"/>
      <c r="Q648" s="19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195"/>
      <c r="AD648" s="195"/>
      <c r="AE648" s="195"/>
      <c r="AF648" s="19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194"/>
      <c r="O649" s="194"/>
      <c r="P649" s="198"/>
      <c r="Q649" s="19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195"/>
      <c r="AD649" s="195"/>
      <c r="AE649" s="195"/>
      <c r="AF649" s="19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194"/>
      <c r="O650" s="194"/>
      <c r="P650" s="198"/>
      <c r="Q650" s="19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195"/>
      <c r="AD650" s="195"/>
      <c r="AE650" s="195"/>
      <c r="AF650" s="19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194"/>
      <c r="O651" s="194"/>
      <c r="P651" s="198"/>
      <c r="Q651" s="19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195"/>
      <c r="AD651" s="195"/>
      <c r="AE651" s="195"/>
      <c r="AF651" s="19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194"/>
      <c r="O652" s="194"/>
      <c r="P652" s="198"/>
      <c r="Q652" s="19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195"/>
      <c r="AD652" s="195"/>
      <c r="AE652" s="195"/>
      <c r="AF652" s="19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194"/>
      <c r="O653" s="194"/>
      <c r="P653" s="198"/>
      <c r="Q653" s="19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195"/>
      <c r="AD653" s="195"/>
      <c r="AE653" s="195"/>
      <c r="AF653" s="19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194"/>
      <c r="O654" s="194"/>
      <c r="P654" s="198"/>
      <c r="Q654" s="19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195"/>
      <c r="AD654" s="195"/>
      <c r="AE654" s="195"/>
      <c r="AF654" s="19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194"/>
      <c r="O655" s="194"/>
      <c r="P655" s="198"/>
      <c r="Q655" s="19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195"/>
      <c r="AD655" s="195"/>
      <c r="AE655" s="195"/>
      <c r="AF655" s="19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194"/>
      <c r="O656" s="194"/>
      <c r="P656" s="198"/>
      <c r="Q656" s="19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195"/>
      <c r="AD656" s="195"/>
      <c r="AE656" s="195"/>
      <c r="AF656" s="19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194"/>
      <c r="O657" s="194"/>
      <c r="P657" s="198"/>
      <c r="Q657" s="19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195"/>
      <c r="AD657" s="195"/>
      <c r="AE657" s="195"/>
      <c r="AF657" s="19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194"/>
      <c r="O658" s="194"/>
      <c r="P658" s="198"/>
      <c r="Q658" s="19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195"/>
      <c r="AD658" s="195"/>
      <c r="AE658" s="195"/>
      <c r="AF658" s="19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194"/>
      <c r="O659" s="194"/>
      <c r="P659" s="198"/>
      <c r="Q659" s="19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195"/>
      <c r="AD659" s="195"/>
      <c r="AE659" s="195"/>
      <c r="AF659" s="19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194"/>
      <c r="O660" s="194"/>
      <c r="P660" s="198"/>
      <c r="Q660" s="19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195"/>
      <c r="AD660" s="195"/>
      <c r="AE660" s="195"/>
      <c r="AF660" s="19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194"/>
      <c r="O661" s="194"/>
      <c r="P661" s="198"/>
      <c r="Q661" s="19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195"/>
      <c r="AD661" s="195"/>
      <c r="AE661" s="195"/>
      <c r="AF661" s="19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194"/>
      <c r="O662" s="194"/>
      <c r="P662" s="198"/>
      <c r="Q662" s="19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195"/>
      <c r="AD662" s="195"/>
      <c r="AE662" s="195"/>
      <c r="AF662" s="19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194"/>
      <c r="O663" s="194"/>
      <c r="P663" s="198"/>
      <c r="Q663" s="19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195"/>
      <c r="AD663" s="195"/>
      <c r="AE663" s="195"/>
      <c r="AF663" s="19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194"/>
      <c r="O664" s="194"/>
      <c r="P664" s="198"/>
      <c r="Q664" s="19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195"/>
      <c r="AD664" s="195"/>
      <c r="AE664" s="195"/>
      <c r="AF664" s="19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194"/>
      <c r="O665" s="194"/>
      <c r="P665" s="198"/>
      <c r="Q665" s="198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195"/>
      <c r="AD665" s="195"/>
      <c r="AE665" s="195"/>
      <c r="AF665" s="19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194"/>
      <c r="O666" s="194"/>
      <c r="P666" s="198"/>
      <c r="Q666" s="198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195"/>
      <c r="AD666" s="195"/>
      <c r="AE666" s="195"/>
      <c r="AF666" s="19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194"/>
      <c r="O667" s="194"/>
      <c r="P667" s="198"/>
      <c r="Q667" s="198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195"/>
      <c r="AD667" s="195"/>
      <c r="AE667" s="195"/>
      <c r="AF667" s="19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194"/>
      <c r="O668" s="194"/>
      <c r="P668" s="198"/>
      <c r="Q668" s="198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195"/>
      <c r="AD668" s="195"/>
      <c r="AE668" s="195"/>
      <c r="AF668" s="19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194"/>
      <c r="O669" s="194"/>
      <c r="P669" s="198"/>
      <c r="Q669" s="198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195"/>
      <c r="AD669" s="195"/>
      <c r="AE669" s="195"/>
      <c r="AF669" s="19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194"/>
      <c r="O670" s="194"/>
      <c r="P670" s="198"/>
      <c r="Q670" s="198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195"/>
      <c r="AD670" s="195"/>
      <c r="AE670" s="195"/>
      <c r="AF670" s="19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194"/>
      <c r="O671" s="194"/>
      <c r="P671" s="198"/>
      <c r="Q671" s="198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195"/>
      <c r="AD671" s="195"/>
      <c r="AE671" s="195"/>
      <c r="AF671" s="19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194"/>
      <c r="O672" s="194"/>
      <c r="P672" s="198"/>
      <c r="Q672" s="198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195"/>
      <c r="AD672" s="195"/>
      <c r="AE672" s="195"/>
      <c r="AF672" s="19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194"/>
      <c r="O673" s="194"/>
      <c r="P673" s="198"/>
      <c r="Q673" s="198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195"/>
      <c r="AD673" s="195"/>
      <c r="AE673" s="195"/>
      <c r="AF673" s="19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194"/>
      <c r="O674" s="194"/>
      <c r="P674" s="198"/>
      <c r="Q674" s="198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195"/>
      <c r="AD674" s="195"/>
      <c r="AE674" s="195"/>
      <c r="AF674" s="19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194"/>
      <c r="O675" s="194"/>
      <c r="P675" s="198"/>
      <c r="Q675" s="198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195"/>
      <c r="AD675" s="195"/>
      <c r="AE675" s="195"/>
      <c r="AF675" s="19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194"/>
      <c r="O676" s="194"/>
      <c r="P676" s="198"/>
      <c r="Q676" s="198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195"/>
      <c r="AD676" s="195"/>
      <c r="AE676" s="195"/>
      <c r="AF676" s="19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194"/>
      <c r="O677" s="194"/>
      <c r="P677" s="198"/>
      <c r="Q677" s="198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195"/>
      <c r="AD677" s="195"/>
      <c r="AE677" s="195"/>
      <c r="AF677" s="19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194"/>
      <c r="O678" s="194"/>
      <c r="P678" s="198"/>
      <c r="Q678" s="198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195"/>
      <c r="AD678" s="195"/>
      <c r="AE678" s="195"/>
      <c r="AF678" s="19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194"/>
      <c r="O679" s="194"/>
      <c r="P679" s="198"/>
      <c r="Q679" s="198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195"/>
      <c r="AD679" s="195"/>
      <c r="AE679" s="195"/>
      <c r="AF679" s="19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194"/>
      <c r="O680" s="194"/>
      <c r="P680" s="198"/>
      <c r="Q680" s="198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195"/>
      <c r="AD680" s="195"/>
      <c r="AE680" s="195"/>
      <c r="AF680" s="19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194"/>
      <c r="O681" s="194"/>
      <c r="P681" s="198"/>
      <c r="Q681" s="198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195"/>
      <c r="AD681" s="195"/>
      <c r="AE681" s="195"/>
      <c r="AF681" s="19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194"/>
      <c r="O682" s="194"/>
      <c r="P682" s="198"/>
      <c r="Q682" s="198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195"/>
      <c r="AD682" s="195"/>
      <c r="AE682" s="195"/>
      <c r="AF682" s="19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194"/>
      <c r="O683" s="194"/>
      <c r="P683" s="198"/>
      <c r="Q683" s="198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195"/>
      <c r="AD683" s="195"/>
      <c r="AE683" s="195"/>
      <c r="AF683" s="19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194"/>
      <c r="O684" s="194"/>
      <c r="P684" s="198"/>
      <c r="Q684" s="198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195"/>
      <c r="AD684" s="195"/>
      <c r="AE684" s="195"/>
      <c r="AF684" s="19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194"/>
      <c r="O685" s="194"/>
      <c r="P685" s="198"/>
      <c r="Q685" s="198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195"/>
      <c r="AD685" s="195"/>
      <c r="AE685" s="195"/>
      <c r="AF685" s="19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194"/>
      <c r="O686" s="194"/>
      <c r="P686" s="198"/>
      <c r="Q686" s="198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195"/>
      <c r="AD686" s="195"/>
      <c r="AE686" s="195"/>
      <c r="AF686" s="19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194"/>
      <c r="O687" s="194"/>
      <c r="P687" s="198"/>
      <c r="Q687" s="198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195"/>
      <c r="AD687" s="195"/>
      <c r="AE687" s="195"/>
      <c r="AF687" s="19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194"/>
      <c r="O688" s="194"/>
      <c r="P688" s="198"/>
      <c r="Q688" s="198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195"/>
      <c r="AD688" s="195"/>
      <c r="AE688" s="195"/>
      <c r="AF688" s="19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194"/>
      <c r="O689" s="194"/>
      <c r="P689" s="198"/>
      <c r="Q689" s="19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195"/>
      <c r="AD689" s="195"/>
      <c r="AE689" s="195"/>
      <c r="AF689" s="19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194"/>
      <c r="O690" s="194"/>
      <c r="P690" s="198"/>
      <c r="Q690" s="19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195"/>
      <c r="AD690" s="195"/>
      <c r="AE690" s="195"/>
      <c r="AF690" s="19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194"/>
      <c r="O691" s="194"/>
      <c r="P691" s="198"/>
      <c r="Q691" s="19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195"/>
      <c r="AD691" s="195"/>
      <c r="AE691" s="195"/>
      <c r="AF691" s="19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194"/>
      <c r="O692" s="194"/>
      <c r="P692" s="198"/>
      <c r="Q692" s="19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195"/>
      <c r="AD692" s="195"/>
      <c r="AE692" s="195"/>
      <c r="AF692" s="19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194"/>
      <c r="O693" s="194"/>
      <c r="P693" s="198"/>
      <c r="Q693" s="19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195"/>
      <c r="AD693" s="195"/>
      <c r="AE693" s="195"/>
      <c r="AF693" s="19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194"/>
      <c r="O694" s="194"/>
      <c r="P694" s="198"/>
      <c r="Q694" s="19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195"/>
      <c r="AD694" s="195"/>
      <c r="AE694" s="195"/>
      <c r="AF694" s="19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194"/>
      <c r="O695" s="194"/>
      <c r="P695" s="198"/>
      <c r="Q695" s="19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195"/>
      <c r="AD695" s="195"/>
      <c r="AE695" s="195"/>
      <c r="AF695" s="19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194"/>
      <c r="O696" s="194"/>
      <c r="P696" s="198"/>
      <c r="Q696" s="19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195"/>
      <c r="AD696" s="195"/>
      <c r="AE696" s="195"/>
      <c r="AF696" s="19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194"/>
      <c r="O697" s="194"/>
      <c r="P697" s="198"/>
      <c r="Q697" s="19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195"/>
      <c r="AD697" s="195"/>
      <c r="AE697" s="195"/>
      <c r="AF697" s="19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194"/>
      <c r="O698" s="194"/>
      <c r="P698" s="198"/>
      <c r="Q698" s="19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195"/>
      <c r="AD698" s="195"/>
      <c r="AE698" s="195"/>
      <c r="AF698" s="19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194"/>
      <c r="O699" s="194"/>
      <c r="P699" s="198"/>
      <c r="Q699" s="19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195"/>
      <c r="AD699" s="195"/>
      <c r="AE699" s="195"/>
      <c r="AF699" s="19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194"/>
      <c r="O700" s="194"/>
      <c r="P700" s="198"/>
      <c r="Q700" s="19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195"/>
      <c r="AD700" s="195"/>
      <c r="AE700" s="195"/>
      <c r="AF700" s="19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194"/>
      <c r="O701" s="194"/>
      <c r="P701" s="198"/>
      <c r="Q701" s="19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195"/>
      <c r="AD701" s="195"/>
      <c r="AE701" s="195"/>
      <c r="AF701" s="19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194"/>
      <c r="O702" s="194"/>
      <c r="P702" s="198"/>
      <c r="Q702" s="19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195"/>
      <c r="AD702" s="195"/>
      <c r="AE702" s="195"/>
      <c r="AF702" s="19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194"/>
      <c r="O703" s="194"/>
      <c r="P703" s="198"/>
      <c r="Q703" s="198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195"/>
      <c r="AD703" s="195"/>
      <c r="AE703" s="195"/>
      <c r="AF703" s="19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194"/>
      <c r="O704" s="194"/>
      <c r="P704" s="198"/>
      <c r="Q704" s="198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195"/>
      <c r="AD704" s="195"/>
      <c r="AE704" s="195"/>
      <c r="AF704" s="19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194"/>
      <c r="O705" s="194"/>
      <c r="P705" s="198"/>
      <c r="Q705" s="19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195"/>
      <c r="AD705" s="195"/>
      <c r="AE705" s="195"/>
      <c r="AF705" s="19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194"/>
      <c r="O706" s="194"/>
      <c r="P706" s="198"/>
      <c r="Q706" s="19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195"/>
      <c r="AD706" s="195"/>
      <c r="AE706" s="195"/>
      <c r="AF706" s="19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194"/>
      <c r="O707" s="194"/>
      <c r="P707" s="198"/>
      <c r="Q707" s="19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195"/>
      <c r="AD707" s="195"/>
      <c r="AE707" s="195"/>
      <c r="AF707" s="19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194"/>
      <c r="O708" s="194"/>
      <c r="P708" s="198"/>
      <c r="Q708" s="19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195"/>
      <c r="AD708" s="195"/>
      <c r="AE708" s="195"/>
      <c r="AF708" s="19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194"/>
      <c r="O709" s="194"/>
      <c r="P709" s="198"/>
      <c r="Q709" s="19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195"/>
      <c r="AD709" s="195"/>
      <c r="AE709" s="195"/>
      <c r="AF709" s="19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194"/>
      <c r="O710" s="194"/>
      <c r="P710" s="198"/>
      <c r="Q710" s="19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195"/>
      <c r="AD710" s="195"/>
      <c r="AE710" s="195"/>
      <c r="AF710" s="19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194"/>
      <c r="O711" s="194"/>
      <c r="P711" s="198"/>
      <c r="Q711" s="19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195"/>
      <c r="AD711" s="195"/>
      <c r="AE711" s="195"/>
      <c r="AF711" s="19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194"/>
      <c r="O712" s="194"/>
      <c r="P712" s="198"/>
      <c r="Q712" s="19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195"/>
      <c r="AD712" s="195"/>
      <c r="AE712" s="195"/>
      <c r="AF712" s="19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194"/>
      <c r="O713" s="194"/>
      <c r="P713" s="198"/>
      <c r="Q713" s="19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195"/>
      <c r="AD713" s="195"/>
      <c r="AE713" s="195"/>
      <c r="AF713" s="19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194"/>
      <c r="O714" s="194"/>
      <c r="P714" s="198"/>
      <c r="Q714" s="19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195"/>
      <c r="AD714" s="195"/>
      <c r="AE714" s="195"/>
      <c r="AF714" s="19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194"/>
      <c r="O715" s="194"/>
      <c r="P715" s="198"/>
      <c r="Q715" s="19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195"/>
      <c r="AD715" s="195"/>
      <c r="AE715" s="195"/>
      <c r="AF715" s="19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194"/>
      <c r="O716" s="194"/>
      <c r="P716" s="198"/>
      <c r="Q716" s="19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195"/>
      <c r="AD716" s="195"/>
      <c r="AE716" s="195"/>
      <c r="AF716" s="19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194"/>
      <c r="O717" s="194"/>
      <c r="P717" s="198"/>
      <c r="Q717" s="19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195"/>
      <c r="AD717" s="195"/>
      <c r="AE717" s="195"/>
      <c r="AF717" s="19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194"/>
      <c r="O718" s="194"/>
      <c r="P718" s="198"/>
      <c r="Q718" s="198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195"/>
      <c r="AD718" s="195"/>
      <c r="AE718" s="195"/>
      <c r="AF718" s="19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194"/>
      <c r="O719" s="194"/>
      <c r="P719" s="198"/>
      <c r="Q719" s="198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195"/>
      <c r="AD719" s="195"/>
      <c r="AE719" s="195"/>
      <c r="AF719" s="19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194"/>
      <c r="O720" s="194"/>
      <c r="P720" s="198"/>
      <c r="Q720" s="198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195"/>
      <c r="AD720" s="195"/>
      <c r="AE720" s="195"/>
      <c r="AF720" s="19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194"/>
      <c r="O721" s="194"/>
      <c r="P721" s="198"/>
      <c r="Q721" s="198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195"/>
      <c r="AD721" s="195"/>
      <c r="AE721" s="195"/>
      <c r="AF721" s="19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194"/>
      <c r="O722" s="194"/>
      <c r="P722" s="198"/>
      <c r="Q722" s="198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195"/>
      <c r="AD722" s="195"/>
      <c r="AE722" s="195"/>
      <c r="AF722" s="19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194"/>
      <c r="O723" s="194"/>
      <c r="P723" s="198"/>
      <c r="Q723" s="198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195"/>
      <c r="AD723" s="195"/>
      <c r="AE723" s="195"/>
      <c r="AF723" s="19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194"/>
      <c r="O724" s="194"/>
      <c r="P724" s="198"/>
      <c r="Q724" s="198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195"/>
      <c r="AD724" s="195"/>
      <c r="AE724" s="195"/>
      <c r="AF724" s="19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194"/>
      <c r="O725" s="194"/>
      <c r="P725" s="198"/>
      <c r="Q725" s="198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195"/>
      <c r="AD725" s="195"/>
      <c r="AE725" s="195"/>
      <c r="AF725" s="19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194"/>
      <c r="O726" s="194"/>
      <c r="P726" s="198"/>
      <c r="Q726" s="198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195"/>
      <c r="AD726" s="195"/>
      <c r="AE726" s="195"/>
      <c r="AF726" s="19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194"/>
      <c r="O727" s="194"/>
      <c r="P727" s="198"/>
      <c r="Q727" s="198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195"/>
      <c r="AD727" s="195"/>
      <c r="AE727" s="195"/>
      <c r="AF727" s="19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194"/>
      <c r="O728" s="194"/>
      <c r="P728" s="198"/>
      <c r="Q728" s="198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195"/>
      <c r="AD728" s="195"/>
      <c r="AE728" s="195"/>
      <c r="AF728" s="19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194"/>
      <c r="O729" s="194"/>
      <c r="P729" s="198"/>
      <c r="Q729" s="198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195"/>
      <c r="AD729" s="195"/>
      <c r="AE729" s="195"/>
      <c r="AF729" s="19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194"/>
      <c r="O730" s="194"/>
      <c r="P730" s="198"/>
      <c r="Q730" s="198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195"/>
      <c r="AD730" s="195"/>
      <c r="AE730" s="195"/>
      <c r="AF730" s="19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194"/>
      <c r="O731" s="194"/>
      <c r="P731" s="198"/>
      <c r="Q731" s="198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195"/>
      <c r="AD731" s="195"/>
      <c r="AE731" s="195"/>
      <c r="AF731" s="19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194"/>
      <c r="O732" s="194"/>
      <c r="P732" s="198"/>
      <c r="Q732" s="198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195"/>
      <c r="AD732" s="195"/>
      <c r="AE732" s="195"/>
      <c r="AF732" s="19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194"/>
      <c r="O733" s="194"/>
      <c r="P733" s="198"/>
      <c r="Q733" s="19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195"/>
      <c r="AD733" s="195"/>
      <c r="AE733" s="195"/>
      <c r="AF733" s="19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194"/>
      <c r="O734" s="194"/>
      <c r="P734" s="198"/>
      <c r="Q734" s="19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195"/>
      <c r="AD734" s="195"/>
      <c r="AE734" s="195"/>
      <c r="AF734" s="19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194"/>
      <c r="O735" s="194"/>
      <c r="P735" s="198"/>
      <c r="Q735" s="19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195"/>
      <c r="AD735" s="195"/>
      <c r="AE735" s="195"/>
      <c r="AF735" s="19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194"/>
      <c r="O736" s="194"/>
      <c r="P736" s="198"/>
      <c r="Q736" s="19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195"/>
      <c r="AD736" s="195"/>
      <c r="AE736" s="195"/>
      <c r="AF736" s="19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194"/>
      <c r="O737" s="194"/>
      <c r="P737" s="198"/>
      <c r="Q737" s="19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195"/>
      <c r="AD737" s="195"/>
      <c r="AE737" s="195"/>
      <c r="AF737" s="19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194"/>
      <c r="O738" s="194"/>
      <c r="P738" s="198"/>
      <c r="Q738" s="19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195"/>
      <c r="AD738" s="195"/>
      <c r="AE738" s="195"/>
      <c r="AF738" s="19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194"/>
      <c r="O739" s="194"/>
      <c r="P739" s="198"/>
      <c r="Q739" s="19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195"/>
      <c r="AD739" s="195"/>
      <c r="AE739" s="195"/>
      <c r="AF739" s="19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194"/>
      <c r="O740" s="194"/>
      <c r="P740" s="198"/>
      <c r="Q740" s="19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195"/>
      <c r="AD740" s="195"/>
      <c r="AE740" s="195"/>
      <c r="AF740" s="19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194"/>
      <c r="O741" s="194"/>
      <c r="P741" s="198"/>
      <c r="Q741" s="19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195"/>
      <c r="AD741" s="195"/>
      <c r="AE741" s="195"/>
      <c r="AF741" s="19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194"/>
      <c r="O742" s="194"/>
      <c r="P742" s="198"/>
      <c r="Q742" s="19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195"/>
      <c r="AD742" s="195"/>
      <c r="AE742" s="195"/>
      <c r="AF742" s="19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194"/>
      <c r="O743" s="194"/>
      <c r="P743" s="198"/>
      <c r="Q743" s="19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195"/>
      <c r="AD743" s="195"/>
      <c r="AE743" s="195"/>
      <c r="AF743" s="19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194"/>
      <c r="O744" s="194"/>
      <c r="P744" s="198"/>
      <c r="Q744" s="19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195"/>
      <c r="AD744" s="195"/>
      <c r="AE744" s="195"/>
      <c r="AF744" s="19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194"/>
      <c r="O745" s="194"/>
      <c r="P745" s="198"/>
      <c r="Q745" s="19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195"/>
      <c r="AD745" s="195"/>
      <c r="AE745" s="195"/>
      <c r="AF745" s="19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194"/>
      <c r="O746" s="194"/>
      <c r="P746" s="198"/>
      <c r="Q746" s="19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195"/>
      <c r="AD746" s="195"/>
      <c r="AE746" s="195"/>
      <c r="AF746" s="19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194"/>
      <c r="O747" s="194"/>
      <c r="P747" s="198"/>
      <c r="Q747" s="19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195"/>
      <c r="AD747" s="195"/>
      <c r="AE747" s="195"/>
      <c r="AF747" s="19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194"/>
      <c r="O748" s="194"/>
      <c r="P748" s="198"/>
      <c r="Q748" s="198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195"/>
      <c r="AD748" s="195"/>
      <c r="AE748" s="195"/>
      <c r="AF748" s="19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194"/>
      <c r="O749" s="194"/>
      <c r="P749" s="198"/>
      <c r="Q749" s="19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195"/>
      <c r="AD749" s="195"/>
      <c r="AE749" s="195"/>
      <c r="AF749" s="19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194"/>
      <c r="O750" s="194"/>
      <c r="P750" s="198"/>
      <c r="Q750" s="19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195"/>
      <c r="AD750" s="195"/>
      <c r="AE750" s="195"/>
      <c r="AF750" s="19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194"/>
      <c r="O751" s="194"/>
      <c r="P751" s="198"/>
      <c r="Q751" s="19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195"/>
      <c r="AD751" s="195"/>
      <c r="AE751" s="195"/>
      <c r="AF751" s="19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194"/>
      <c r="O752" s="194"/>
      <c r="P752" s="198"/>
      <c r="Q752" s="19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195"/>
      <c r="AD752" s="195"/>
      <c r="AE752" s="195"/>
      <c r="AF752" s="19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194"/>
      <c r="O753" s="194"/>
      <c r="P753" s="198"/>
      <c r="Q753" s="19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195"/>
      <c r="AD753" s="195"/>
      <c r="AE753" s="195"/>
      <c r="AF753" s="19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194"/>
      <c r="O754" s="194"/>
      <c r="P754" s="198"/>
      <c r="Q754" s="19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195"/>
      <c r="AD754" s="195"/>
      <c r="AE754" s="195"/>
      <c r="AF754" s="19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194"/>
      <c r="O755" s="194"/>
      <c r="P755" s="198"/>
      <c r="Q755" s="19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195"/>
      <c r="AD755" s="195"/>
      <c r="AE755" s="195"/>
      <c r="AF755" s="19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194"/>
      <c r="O756" s="194"/>
      <c r="P756" s="198"/>
      <c r="Q756" s="19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195"/>
      <c r="AD756" s="195"/>
      <c r="AE756" s="195"/>
      <c r="AF756" s="19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194"/>
      <c r="O757" s="194"/>
      <c r="P757" s="198"/>
      <c r="Q757" s="198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195"/>
      <c r="AD757" s="195"/>
      <c r="AE757" s="195"/>
      <c r="AF757" s="19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194"/>
      <c r="O758" s="194"/>
      <c r="P758" s="198"/>
      <c r="Q758" s="19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195"/>
      <c r="AD758" s="195"/>
      <c r="AE758" s="195"/>
      <c r="AF758" s="19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194"/>
      <c r="O759" s="194"/>
      <c r="P759" s="198"/>
      <c r="Q759" s="19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195"/>
      <c r="AD759" s="195"/>
      <c r="AE759" s="195"/>
      <c r="AF759" s="19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194"/>
      <c r="O760" s="194"/>
      <c r="P760" s="198"/>
      <c r="Q760" s="19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195"/>
      <c r="AD760" s="195"/>
      <c r="AE760" s="195"/>
      <c r="AF760" s="19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194"/>
      <c r="O761" s="194"/>
      <c r="P761" s="198"/>
      <c r="Q761" s="19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195"/>
      <c r="AD761" s="195"/>
      <c r="AE761" s="195"/>
      <c r="AF761" s="19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194"/>
      <c r="O762" s="194"/>
      <c r="P762" s="198"/>
      <c r="Q762" s="19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195"/>
      <c r="AD762" s="195"/>
      <c r="AE762" s="195"/>
      <c r="AF762" s="19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194"/>
      <c r="O763" s="194"/>
      <c r="P763" s="198"/>
      <c r="Q763" s="19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195"/>
      <c r="AD763" s="195"/>
      <c r="AE763" s="195"/>
      <c r="AF763" s="19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194"/>
      <c r="O764" s="194"/>
      <c r="P764" s="198"/>
      <c r="Q764" s="19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195"/>
      <c r="AD764" s="195"/>
      <c r="AE764" s="195"/>
      <c r="AF764" s="19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194"/>
      <c r="O765" s="194"/>
      <c r="P765" s="198"/>
      <c r="Q765" s="19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195"/>
      <c r="AD765" s="195"/>
      <c r="AE765" s="195"/>
      <c r="AF765" s="19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194"/>
      <c r="O766" s="194"/>
      <c r="P766" s="198"/>
      <c r="Q766" s="19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195"/>
      <c r="AD766" s="195"/>
      <c r="AE766" s="195"/>
      <c r="AF766" s="19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194"/>
      <c r="O767" s="194"/>
      <c r="P767" s="198"/>
      <c r="Q767" s="19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195"/>
      <c r="AD767" s="195"/>
      <c r="AE767" s="195"/>
      <c r="AF767" s="19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194"/>
      <c r="O768" s="194"/>
      <c r="P768" s="198"/>
      <c r="Q768" s="19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195"/>
      <c r="AD768" s="195"/>
      <c r="AE768" s="195"/>
      <c r="AF768" s="19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194"/>
      <c r="O769" s="194"/>
      <c r="P769" s="198"/>
      <c r="Q769" s="19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195"/>
      <c r="AD769" s="195"/>
      <c r="AE769" s="195"/>
      <c r="AF769" s="19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194"/>
      <c r="O770" s="194"/>
      <c r="P770" s="198"/>
      <c r="Q770" s="198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195"/>
      <c r="AD770" s="195"/>
      <c r="AE770" s="195"/>
      <c r="AF770" s="19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194"/>
      <c r="O771" s="194"/>
      <c r="P771" s="198"/>
      <c r="Q771" s="198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195"/>
      <c r="AD771" s="195"/>
      <c r="AE771" s="195"/>
      <c r="AF771" s="19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194"/>
      <c r="O772" s="194"/>
      <c r="P772" s="198"/>
      <c r="Q772" s="198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195"/>
      <c r="AD772" s="195"/>
      <c r="AE772" s="195"/>
      <c r="AF772" s="19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194"/>
      <c r="O773" s="194"/>
      <c r="P773" s="198"/>
      <c r="Q773" s="198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195"/>
      <c r="AD773" s="195"/>
      <c r="AE773" s="195"/>
      <c r="AF773" s="19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194"/>
      <c r="O774" s="194"/>
      <c r="P774" s="198"/>
      <c r="Q774" s="198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195"/>
      <c r="AD774" s="195"/>
      <c r="AE774" s="195"/>
      <c r="AF774" s="19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194"/>
      <c r="O775" s="194"/>
      <c r="P775" s="198"/>
      <c r="Q775" s="198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195"/>
      <c r="AD775" s="195"/>
      <c r="AE775" s="195"/>
      <c r="AF775" s="19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194"/>
      <c r="O776" s="194"/>
      <c r="P776" s="198"/>
      <c r="Q776" s="198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195"/>
      <c r="AD776" s="195"/>
      <c r="AE776" s="195"/>
      <c r="AF776" s="19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194"/>
      <c r="O777" s="194"/>
      <c r="P777" s="198"/>
      <c r="Q777" s="198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195"/>
      <c r="AD777" s="195"/>
      <c r="AE777" s="195"/>
      <c r="AF777" s="19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194"/>
      <c r="O778" s="194"/>
      <c r="P778" s="198"/>
      <c r="Q778" s="198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195"/>
      <c r="AD778" s="195"/>
      <c r="AE778" s="195"/>
      <c r="AF778" s="19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194"/>
      <c r="O779" s="194"/>
      <c r="P779" s="198"/>
      <c r="Q779" s="198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195"/>
      <c r="AD779" s="195"/>
      <c r="AE779" s="195"/>
      <c r="AF779" s="19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194"/>
      <c r="O780" s="194"/>
      <c r="P780" s="198"/>
      <c r="Q780" s="198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195"/>
      <c r="AD780" s="195"/>
      <c r="AE780" s="195"/>
      <c r="AF780" s="19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194"/>
      <c r="O781" s="194"/>
      <c r="P781" s="198"/>
      <c r="Q781" s="198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195"/>
      <c r="AD781" s="195"/>
      <c r="AE781" s="195"/>
      <c r="AF781" s="19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194"/>
      <c r="O782" s="194"/>
      <c r="P782" s="198"/>
      <c r="Q782" s="198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195"/>
      <c r="AD782" s="195"/>
      <c r="AE782" s="195"/>
      <c r="AF782" s="19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194"/>
      <c r="O783" s="194"/>
      <c r="P783" s="198"/>
      <c r="Q783" s="198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195"/>
      <c r="AD783" s="195"/>
      <c r="AE783" s="195"/>
      <c r="AF783" s="19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194"/>
      <c r="O784" s="194"/>
      <c r="P784" s="198"/>
      <c r="Q784" s="198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195"/>
      <c r="AD784" s="195"/>
      <c r="AE784" s="195"/>
      <c r="AF784" s="19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194"/>
      <c r="O785" s="194"/>
      <c r="P785" s="198"/>
      <c r="Q785" s="198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195"/>
      <c r="AD785" s="195"/>
      <c r="AE785" s="195"/>
      <c r="AF785" s="19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194"/>
      <c r="O786" s="194"/>
      <c r="P786" s="198"/>
      <c r="Q786" s="198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195"/>
      <c r="AD786" s="195"/>
      <c r="AE786" s="195"/>
      <c r="AF786" s="19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194"/>
      <c r="O787" s="194"/>
      <c r="P787" s="198"/>
      <c r="Q787" s="198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195"/>
      <c r="AD787" s="195"/>
      <c r="AE787" s="195"/>
      <c r="AF787" s="19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194"/>
      <c r="O788" s="194"/>
      <c r="P788" s="198"/>
      <c r="Q788" s="198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195"/>
      <c r="AD788" s="195"/>
      <c r="AE788" s="195"/>
      <c r="AF788" s="19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194"/>
      <c r="O789" s="194"/>
      <c r="P789" s="198"/>
      <c r="Q789" s="198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195"/>
      <c r="AD789" s="195"/>
      <c r="AE789" s="195"/>
      <c r="AF789" s="19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194"/>
      <c r="O790" s="194"/>
      <c r="P790" s="198"/>
      <c r="Q790" s="198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195"/>
      <c r="AD790" s="195"/>
      <c r="AE790" s="195"/>
      <c r="AF790" s="19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194"/>
      <c r="O791" s="194"/>
      <c r="P791" s="198"/>
      <c r="Q791" s="198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195"/>
      <c r="AD791" s="195"/>
      <c r="AE791" s="195"/>
      <c r="AF791" s="19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194"/>
      <c r="O792" s="194"/>
      <c r="P792" s="198"/>
      <c r="Q792" s="198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195"/>
      <c r="AD792" s="195"/>
      <c r="AE792" s="195"/>
      <c r="AF792" s="19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194"/>
      <c r="O793" s="194"/>
      <c r="P793" s="198"/>
      <c r="Q793" s="198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195"/>
      <c r="AD793" s="195"/>
      <c r="AE793" s="195"/>
      <c r="AF793" s="19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194"/>
      <c r="O794" s="194"/>
      <c r="P794" s="198"/>
      <c r="Q794" s="198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195"/>
      <c r="AD794" s="195"/>
      <c r="AE794" s="195"/>
      <c r="AF794" s="19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194"/>
      <c r="O795" s="194"/>
      <c r="P795" s="198"/>
      <c r="Q795" s="198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195"/>
      <c r="AD795" s="195"/>
      <c r="AE795" s="195"/>
      <c r="AF795" s="19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194"/>
      <c r="O796" s="194"/>
      <c r="P796" s="198"/>
      <c r="Q796" s="198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195"/>
      <c r="AD796" s="195"/>
      <c r="AE796" s="195"/>
      <c r="AF796" s="19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194"/>
      <c r="O797" s="194"/>
      <c r="P797" s="198"/>
      <c r="Q797" s="198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195"/>
      <c r="AD797" s="195"/>
      <c r="AE797" s="195"/>
      <c r="AF797" s="19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194"/>
      <c r="O798" s="194"/>
      <c r="P798" s="198"/>
      <c r="Q798" s="198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195"/>
      <c r="AD798" s="195"/>
      <c r="AE798" s="195"/>
      <c r="AF798" s="19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194"/>
      <c r="O799" s="194"/>
      <c r="P799" s="198"/>
      <c r="Q799" s="198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195"/>
      <c r="AD799" s="195"/>
      <c r="AE799" s="195"/>
      <c r="AF799" s="19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194"/>
      <c r="O800" s="194"/>
      <c r="P800" s="198"/>
      <c r="Q800" s="198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195"/>
      <c r="AD800" s="195"/>
      <c r="AE800" s="195"/>
      <c r="AF800" s="19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194"/>
      <c r="O801" s="194"/>
      <c r="P801" s="198"/>
      <c r="Q801" s="198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195"/>
      <c r="AD801" s="195"/>
      <c r="AE801" s="195"/>
      <c r="AF801" s="19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194"/>
      <c r="O802" s="194"/>
      <c r="P802" s="198"/>
      <c r="Q802" s="198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195"/>
      <c r="AD802" s="195"/>
      <c r="AE802" s="195"/>
      <c r="AF802" s="19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194"/>
      <c r="O803" s="194"/>
      <c r="P803" s="198"/>
      <c r="Q803" s="198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195"/>
      <c r="AD803" s="195"/>
      <c r="AE803" s="195"/>
      <c r="AF803" s="19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194"/>
      <c r="O804" s="194"/>
      <c r="P804" s="198"/>
      <c r="Q804" s="198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195"/>
      <c r="AD804" s="195"/>
      <c r="AE804" s="195"/>
      <c r="AF804" s="19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194"/>
      <c r="O805" s="194"/>
      <c r="P805" s="198"/>
      <c r="Q805" s="198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195"/>
      <c r="AD805" s="195"/>
      <c r="AE805" s="195"/>
      <c r="AF805" s="19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194"/>
      <c r="O806" s="194"/>
      <c r="P806" s="198"/>
      <c r="Q806" s="198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195"/>
      <c r="AD806" s="195"/>
      <c r="AE806" s="195"/>
      <c r="AF806" s="19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194"/>
      <c r="O807" s="194"/>
      <c r="P807" s="198"/>
      <c r="Q807" s="198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195"/>
      <c r="AD807" s="195"/>
      <c r="AE807" s="195"/>
      <c r="AF807" s="19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194"/>
      <c r="O808" s="194"/>
      <c r="P808" s="198"/>
      <c r="Q808" s="198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195"/>
      <c r="AD808" s="195"/>
      <c r="AE808" s="195"/>
      <c r="AF808" s="19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194"/>
      <c r="O809" s="194"/>
      <c r="P809" s="198"/>
      <c r="Q809" s="198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195"/>
      <c r="AD809" s="195"/>
      <c r="AE809" s="195"/>
      <c r="AF809" s="19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194"/>
      <c r="O810" s="194"/>
      <c r="P810" s="198"/>
      <c r="Q810" s="198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195"/>
      <c r="AD810" s="195"/>
      <c r="AE810" s="195"/>
      <c r="AF810" s="19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194"/>
      <c r="O811" s="194"/>
      <c r="P811" s="198"/>
      <c r="Q811" s="198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195"/>
      <c r="AD811" s="195"/>
      <c r="AE811" s="195"/>
      <c r="AF811" s="19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194"/>
      <c r="O812" s="194"/>
      <c r="P812" s="198"/>
      <c r="Q812" s="198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195"/>
      <c r="AD812" s="195"/>
      <c r="AE812" s="195"/>
      <c r="AF812" s="19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194"/>
      <c r="O813" s="194"/>
      <c r="P813" s="198"/>
      <c r="Q813" s="198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195"/>
      <c r="AD813" s="195"/>
      <c r="AE813" s="195"/>
      <c r="AF813" s="19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194"/>
      <c r="O814" s="194"/>
      <c r="P814" s="198"/>
      <c r="Q814" s="198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195"/>
      <c r="AD814" s="195"/>
      <c r="AE814" s="195"/>
      <c r="AF814" s="19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194"/>
      <c r="O815" s="194"/>
      <c r="P815" s="198"/>
      <c r="Q815" s="198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195"/>
      <c r="AD815" s="195"/>
      <c r="AE815" s="195"/>
      <c r="AF815" s="19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194"/>
      <c r="O816" s="194"/>
      <c r="P816" s="198"/>
      <c r="Q816" s="198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195"/>
      <c r="AD816" s="195"/>
      <c r="AE816" s="195"/>
      <c r="AF816" s="19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194"/>
      <c r="O817" s="194"/>
      <c r="P817" s="198"/>
      <c r="Q817" s="198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195"/>
      <c r="AD817" s="195"/>
      <c r="AE817" s="195"/>
      <c r="AF817" s="19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194"/>
      <c r="O818" s="194"/>
      <c r="P818" s="198"/>
      <c r="Q818" s="198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195"/>
      <c r="AD818" s="195"/>
      <c r="AE818" s="195"/>
      <c r="AF818" s="19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194"/>
      <c r="O819" s="194"/>
      <c r="P819" s="198"/>
      <c r="Q819" s="198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195"/>
      <c r="AD819" s="195"/>
      <c r="AE819" s="195"/>
      <c r="AF819" s="19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194"/>
      <c r="O820" s="194"/>
      <c r="P820" s="198"/>
      <c r="Q820" s="198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195"/>
      <c r="AD820" s="195"/>
      <c r="AE820" s="195"/>
      <c r="AF820" s="19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194"/>
      <c r="O821" s="194"/>
      <c r="P821" s="198"/>
      <c r="Q821" s="198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195"/>
      <c r="AD821" s="195"/>
      <c r="AE821" s="195"/>
      <c r="AF821" s="19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194"/>
      <c r="O822" s="194"/>
      <c r="P822" s="198"/>
      <c r="Q822" s="198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195"/>
      <c r="AD822" s="195"/>
      <c r="AE822" s="195"/>
      <c r="AF822" s="19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194"/>
      <c r="O823" s="194"/>
      <c r="P823" s="198"/>
      <c r="Q823" s="198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195"/>
      <c r="AD823" s="195"/>
      <c r="AE823" s="195"/>
      <c r="AF823" s="19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194"/>
      <c r="O824" s="194"/>
      <c r="P824" s="198"/>
      <c r="Q824" s="198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195"/>
      <c r="AD824" s="195"/>
      <c r="AE824" s="195"/>
      <c r="AF824" s="19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194"/>
      <c r="O825" s="194"/>
      <c r="P825" s="198"/>
      <c r="Q825" s="198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195"/>
      <c r="AD825" s="195"/>
      <c r="AE825" s="195"/>
      <c r="AF825" s="19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194"/>
      <c r="O826" s="194"/>
      <c r="P826" s="198"/>
      <c r="Q826" s="198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195"/>
      <c r="AD826" s="195"/>
      <c r="AE826" s="195"/>
      <c r="AF826" s="19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194"/>
      <c r="O827" s="194"/>
      <c r="P827" s="198"/>
      <c r="Q827" s="198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195"/>
      <c r="AD827" s="195"/>
      <c r="AE827" s="195"/>
      <c r="AF827" s="19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194"/>
      <c r="O828" s="194"/>
      <c r="P828" s="198"/>
      <c r="Q828" s="198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195"/>
      <c r="AD828" s="195"/>
      <c r="AE828" s="195"/>
      <c r="AF828" s="19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194"/>
      <c r="O829" s="194"/>
      <c r="P829" s="198"/>
      <c r="Q829" s="198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195"/>
      <c r="AD829" s="195"/>
      <c r="AE829" s="195"/>
      <c r="AF829" s="19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194"/>
      <c r="O830" s="194"/>
      <c r="P830" s="198"/>
      <c r="Q830" s="198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195"/>
      <c r="AD830" s="195"/>
      <c r="AE830" s="195"/>
      <c r="AF830" s="19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194"/>
      <c r="O831" s="194"/>
      <c r="P831" s="198"/>
      <c r="Q831" s="198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195"/>
      <c r="AD831" s="195"/>
      <c r="AE831" s="195"/>
      <c r="AF831" s="19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194"/>
      <c r="O832" s="194"/>
      <c r="P832" s="198"/>
      <c r="Q832" s="198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195"/>
      <c r="AD832" s="195"/>
      <c r="AE832" s="195"/>
      <c r="AF832" s="19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194"/>
      <c r="O833" s="194"/>
      <c r="P833" s="198"/>
      <c r="Q833" s="198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195"/>
      <c r="AD833" s="195"/>
      <c r="AE833" s="195"/>
      <c r="AF833" s="19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194"/>
      <c r="O834" s="194"/>
      <c r="P834" s="198"/>
      <c r="Q834" s="198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195"/>
      <c r="AD834" s="195"/>
      <c r="AE834" s="195"/>
      <c r="AF834" s="19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194"/>
      <c r="O835" s="194"/>
      <c r="P835" s="198"/>
      <c r="Q835" s="198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195"/>
      <c r="AD835" s="195"/>
      <c r="AE835" s="195"/>
      <c r="AF835" s="19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194"/>
      <c r="O836" s="194"/>
      <c r="P836" s="198"/>
      <c r="Q836" s="198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195"/>
      <c r="AD836" s="195"/>
      <c r="AE836" s="195"/>
      <c r="AF836" s="19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194"/>
      <c r="O837" s="194"/>
      <c r="P837" s="198"/>
      <c r="Q837" s="198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195"/>
      <c r="AD837" s="195"/>
      <c r="AE837" s="195"/>
      <c r="AF837" s="19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194"/>
      <c r="O838" s="194"/>
      <c r="P838" s="198"/>
      <c r="Q838" s="198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195"/>
      <c r="AD838" s="195"/>
      <c r="AE838" s="195"/>
      <c r="AF838" s="19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194"/>
      <c r="O839" s="194"/>
      <c r="P839" s="198"/>
      <c r="Q839" s="198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195"/>
      <c r="AD839" s="195"/>
      <c r="AE839" s="195"/>
      <c r="AF839" s="19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194"/>
      <c r="O840" s="194"/>
      <c r="P840" s="198"/>
      <c r="Q840" s="198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195"/>
      <c r="AD840" s="195"/>
      <c r="AE840" s="195"/>
      <c r="AF840" s="19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194"/>
      <c r="O841" s="194"/>
      <c r="P841" s="198"/>
      <c r="Q841" s="198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195"/>
      <c r="AD841" s="195"/>
      <c r="AE841" s="195"/>
      <c r="AF841" s="19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194"/>
      <c r="O842" s="194"/>
      <c r="P842" s="198"/>
      <c r="Q842" s="198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195"/>
      <c r="AD842" s="195"/>
      <c r="AE842" s="195"/>
      <c r="AF842" s="19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194"/>
      <c r="O843" s="194"/>
      <c r="P843" s="198"/>
      <c r="Q843" s="198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195"/>
      <c r="AD843" s="195"/>
      <c r="AE843" s="195"/>
      <c r="AF843" s="19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194"/>
      <c r="O844" s="194"/>
      <c r="P844" s="198"/>
      <c r="Q844" s="198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195"/>
      <c r="AD844" s="195"/>
      <c r="AE844" s="195"/>
      <c r="AF844" s="19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194"/>
      <c r="O845" s="194"/>
      <c r="P845" s="198"/>
      <c r="Q845" s="198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195"/>
      <c r="AD845" s="195"/>
      <c r="AE845" s="195"/>
      <c r="AF845" s="19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194"/>
      <c r="O846" s="194"/>
      <c r="P846" s="198"/>
      <c r="Q846" s="198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195"/>
      <c r="AD846" s="195"/>
      <c r="AE846" s="195"/>
      <c r="AF846" s="19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194"/>
      <c r="O847" s="194"/>
      <c r="P847" s="198"/>
      <c r="Q847" s="198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195"/>
      <c r="AD847" s="195"/>
      <c r="AE847" s="195"/>
      <c r="AF847" s="19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194"/>
      <c r="O848" s="194"/>
      <c r="P848" s="198"/>
      <c r="Q848" s="198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195"/>
      <c r="AD848" s="195"/>
      <c r="AE848" s="195"/>
      <c r="AF848" s="19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194"/>
      <c r="O849" s="194"/>
      <c r="P849" s="198"/>
      <c r="Q849" s="198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195"/>
      <c r="AD849" s="195"/>
      <c r="AE849" s="195"/>
      <c r="AF849" s="19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194"/>
      <c r="O850" s="194"/>
      <c r="P850" s="198"/>
      <c r="Q850" s="198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195"/>
      <c r="AD850" s="195"/>
      <c r="AE850" s="195"/>
      <c r="AF850" s="19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194"/>
      <c r="O851" s="194"/>
      <c r="P851" s="198"/>
      <c r="Q851" s="198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195"/>
      <c r="AD851" s="195"/>
      <c r="AE851" s="195"/>
      <c r="AF851" s="19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194"/>
      <c r="O852" s="194"/>
      <c r="P852" s="198"/>
      <c r="Q852" s="198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195"/>
      <c r="AD852" s="195"/>
      <c r="AE852" s="195"/>
      <c r="AF852" s="19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194"/>
      <c r="O853" s="194"/>
      <c r="P853" s="198"/>
      <c r="Q853" s="198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195"/>
      <c r="AD853" s="195"/>
      <c r="AE853" s="195"/>
      <c r="AF853" s="19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194"/>
      <c r="O854" s="194"/>
      <c r="P854" s="198"/>
      <c r="Q854" s="198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195"/>
      <c r="AD854" s="195"/>
      <c r="AE854" s="195"/>
      <c r="AF854" s="19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194"/>
      <c r="O855" s="194"/>
      <c r="P855" s="198"/>
      <c r="Q855" s="198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195"/>
      <c r="AD855" s="195"/>
      <c r="AE855" s="195"/>
      <c r="AF855" s="19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194"/>
      <c r="O856" s="194"/>
      <c r="P856" s="198"/>
      <c r="Q856" s="198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195"/>
      <c r="AD856" s="195"/>
      <c r="AE856" s="195"/>
      <c r="AF856" s="19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194"/>
      <c r="O857" s="194"/>
      <c r="P857" s="198"/>
      <c r="Q857" s="198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195"/>
      <c r="AD857" s="195"/>
      <c r="AE857" s="195"/>
      <c r="AF857" s="19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194"/>
      <c r="O858" s="194"/>
      <c r="P858" s="198"/>
      <c r="Q858" s="198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195"/>
      <c r="AD858" s="195"/>
      <c r="AE858" s="195"/>
      <c r="AF858" s="19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194"/>
      <c r="O859" s="194"/>
      <c r="P859" s="198"/>
      <c r="Q859" s="198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195"/>
      <c r="AD859" s="195"/>
      <c r="AE859" s="195"/>
      <c r="AF859" s="19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194"/>
      <c r="O860" s="194"/>
      <c r="P860" s="198"/>
      <c r="Q860" s="198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195"/>
      <c r="AD860" s="195"/>
      <c r="AE860" s="195"/>
      <c r="AF860" s="19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194"/>
      <c r="O861" s="194"/>
      <c r="P861" s="198"/>
      <c r="Q861" s="198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195"/>
      <c r="AD861" s="195"/>
      <c r="AE861" s="195"/>
      <c r="AF861" s="19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194"/>
      <c r="O862" s="194"/>
      <c r="P862" s="198"/>
      <c r="Q862" s="198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195"/>
      <c r="AD862" s="195"/>
      <c r="AE862" s="195"/>
      <c r="AF862" s="19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194"/>
      <c r="O863" s="194"/>
      <c r="P863" s="198"/>
      <c r="Q863" s="198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195"/>
      <c r="AD863" s="195"/>
      <c r="AE863" s="195"/>
      <c r="AF863" s="19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194"/>
      <c r="O864" s="194"/>
      <c r="P864" s="198"/>
      <c r="Q864" s="198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195"/>
      <c r="AD864" s="195"/>
      <c r="AE864" s="195"/>
      <c r="AF864" s="19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194"/>
      <c r="O865" s="194"/>
      <c r="P865" s="198"/>
      <c r="Q865" s="198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195"/>
      <c r="AD865" s="195"/>
      <c r="AE865" s="195"/>
      <c r="AF865" s="19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194"/>
      <c r="O866" s="194"/>
      <c r="P866" s="198"/>
      <c r="Q866" s="198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195"/>
      <c r="AD866" s="195"/>
      <c r="AE866" s="195"/>
      <c r="AF866" s="19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194"/>
      <c r="O867" s="194"/>
      <c r="P867" s="198"/>
      <c r="Q867" s="198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195"/>
      <c r="AD867" s="195"/>
      <c r="AE867" s="195"/>
      <c r="AF867" s="19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194"/>
      <c r="O868" s="194"/>
      <c r="P868" s="198"/>
      <c r="Q868" s="198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195"/>
      <c r="AD868" s="195"/>
      <c r="AE868" s="195"/>
      <c r="AF868" s="19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194"/>
      <c r="O869" s="194"/>
      <c r="P869" s="198"/>
      <c r="Q869" s="198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195"/>
      <c r="AD869" s="195"/>
      <c r="AE869" s="195"/>
      <c r="AF869" s="19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194"/>
      <c r="O870" s="194"/>
      <c r="P870" s="198"/>
      <c r="Q870" s="198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195"/>
      <c r="AD870" s="195"/>
      <c r="AE870" s="195"/>
      <c r="AF870" s="19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194"/>
      <c r="O871" s="194"/>
      <c r="P871" s="198"/>
      <c r="Q871" s="198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195"/>
      <c r="AD871" s="195"/>
      <c r="AE871" s="195"/>
      <c r="AF871" s="19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194"/>
      <c r="O872" s="194"/>
      <c r="P872" s="198"/>
      <c r="Q872" s="198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195"/>
      <c r="AD872" s="195"/>
      <c r="AE872" s="195"/>
      <c r="AF872" s="19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194"/>
      <c r="O873" s="194"/>
      <c r="P873" s="198"/>
      <c r="Q873" s="198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195"/>
      <c r="AD873" s="195"/>
      <c r="AE873" s="195"/>
      <c r="AF873" s="19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194"/>
      <c r="O874" s="194"/>
      <c r="P874" s="198"/>
      <c r="Q874" s="198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195"/>
      <c r="AD874" s="195"/>
      <c r="AE874" s="195"/>
      <c r="AF874" s="19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194"/>
      <c r="O875" s="194"/>
      <c r="P875" s="198"/>
      <c r="Q875" s="198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195"/>
      <c r="AD875" s="195"/>
      <c r="AE875" s="195"/>
      <c r="AF875" s="19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194"/>
      <c r="O876" s="194"/>
      <c r="P876" s="198"/>
      <c r="Q876" s="198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195"/>
      <c r="AD876" s="195"/>
      <c r="AE876" s="195"/>
      <c r="AF876" s="19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194"/>
      <c r="O877" s="194"/>
      <c r="P877" s="198"/>
      <c r="Q877" s="198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195"/>
      <c r="AD877" s="195"/>
      <c r="AE877" s="195"/>
      <c r="AF877" s="19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194"/>
      <c r="O878" s="194"/>
      <c r="P878" s="198"/>
      <c r="Q878" s="198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195"/>
      <c r="AD878" s="195"/>
      <c r="AE878" s="195"/>
      <c r="AF878" s="19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194"/>
      <c r="O879" s="194"/>
      <c r="P879" s="198"/>
      <c r="Q879" s="198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195"/>
      <c r="AD879" s="195"/>
      <c r="AE879" s="195"/>
      <c r="AF879" s="19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194"/>
      <c r="O880" s="194"/>
      <c r="P880" s="198"/>
      <c r="Q880" s="198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195"/>
      <c r="AD880" s="195"/>
      <c r="AE880" s="195"/>
      <c r="AF880" s="19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194"/>
      <c r="O881" s="194"/>
      <c r="P881" s="198"/>
      <c r="Q881" s="198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195"/>
      <c r="AD881" s="195"/>
      <c r="AE881" s="195"/>
      <c r="AF881" s="19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194"/>
      <c r="O882" s="194"/>
      <c r="P882" s="198"/>
      <c r="Q882" s="198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195"/>
      <c r="AD882" s="195"/>
      <c r="AE882" s="195"/>
      <c r="AF882" s="19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194"/>
      <c r="O883" s="194"/>
      <c r="P883" s="198"/>
      <c r="Q883" s="198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195"/>
      <c r="AD883" s="195"/>
      <c r="AE883" s="195"/>
      <c r="AF883" s="19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194"/>
      <c r="O884" s="194"/>
      <c r="P884" s="198"/>
      <c r="Q884" s="198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195"/>
      <c r="AD884" s="195"/>
      <c r="AE884" s="195"/>
      <c r="AF884" s="19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194"/>
      <c r="O885" s="194"/>
      <c r="P885" s="198"/>
      <c r="Q885" s="198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195"/>
      <c r="AD885" s="195"/>
      <c r="AE885" s="195"/>
      <c r="AF885" s="19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194"/>
      <c r="O886" s="194"/>
      <c r="P886" s="198"/>
      <c r="Q886" s="198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195"/>
      <c r="AD886" s="195"/>
      <c r="AE886" s="195"/>
      <c r="AF886" s="19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194"/>
      <c r="O887" s="194"/>
      <c r="P887" s="198"/>
      <c r="Q887" s="198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195"/>
      <c r="AD887" s="195"/>
      <c r="AE887" s="195"/>
      <c r="AF887" s="19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194"/>
      <c r="O888" s="194"/>
      <c r="P888" s="198"/>
      <c r="Q888" s="198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195"/>
      <c r="AD888" s="195"/>
      <c r="AE888" s="195"/>
      <c r="AF888" s="19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194"/>
      <c r="O889" s="194"/>
      <c r="P889" s="198"/>
      <c r="Q889" s="198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195"/>
      <c r="AD889" s="195"/>
      <c r="AE889" s="195"/>
      <c r="AF889" s="19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194"/>
      <c r="O890" s="194"/>
      <c r="P890" s="198"/>
      <c r="Q890" s="198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195"/>
      <c r="AD890" s="195"/>
      <c r="AE890" s="195"/>
      <c r="AF890" s="19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194"/>
      <c r="O891" s="194"/>
      <c r="P891" s="198"/>
      <c r="Q891" s="198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195"/>
      <c r="AD891" s="195"/>
      <c r="AE891" s="195"/>
      <c r="AF891" s="19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194"/>
      <c r="O892" s="194"/>
      <c r="P892" s="198"/>
      <c r="Q892" s="198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195"/>
      <c r="AD892" s="195"/>
      <c r="AE892" s="195"/>
      <c r="AF892" s="19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194"/>
      <c r="O893" s="194"/>
      <c r="P893" s="198"/>
      <c r="Q893" s="198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195"/>
      <c r="AD893" s="195"/>
      <c r="AE893" s="195"/>
      <c r="AF893" s="19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194"/>
      <c r="O894" s="194"/>
      <c r="P894" s="198"/>
      <c r="Q894" s="198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195"/>
      <c r="AD894" s="195"/>
      <c r="AE894" s="195"/>
      <c r="AF894" s="19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194"/>
      <c r="O895" s="194"/>
      <c r="P895" s="198"/>
      <c r="Q895" s="198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195"/>
      <c r="AD895" s="195"/>
      <c r="AE895" s="195"/>
      <c r="AF895" s="19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194"/>
      <c r="O896" s="194"/>
      <c r="P896" s="198"/>
      <c r="Q896" s="198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195"/>
      <c r="AD896" s="195"/>
      <c r="AE896" s="195"/>
      <c r="AF896" s="19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194"/>
      <c r="O897" s="194"/>
      <c r="P897" s="198"/>
      <c r="Q897" s="198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195"/>
      <c r="AD897" s="195"/>
      <c r="AE897" s="195"/>
      <c r="AF897" s="19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194"/>
      <c r="O898" s="194"/>
      <c r="P898" s="198"/>
      <c r="Q898" s="198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195"/>
      <c r="AD898" s="195"/>
      <c r="AE898" s="195"/>
      <c r="AF898" s="19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194"/>
      <c r="O899" s="194"/>
      <c r="P899" s="198"/>
      <c r="Q899" s="198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195"/>
      <c r="AD899" s="195"/>
      <c r="AE899" s="195"/>
      <c r="AF899" s="19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194"/>
      <c r="O900" s="194"/>
      <c r="P900" s="198"/>
      <c r="Q900" s="198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195"/>
      <c r="AD900" s="195"/>
      <c r="AE900" s="195"/>
      <c r="AF900" s="19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194"/>
      <c r="O901" s="194"/>
      <c r="P901" s="198"/>
      <c r="Q901" s="198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195"/>
      <c r="AD901" s="195"/>
      <c r="AE901" s="195"/>
      <c r="AF901" s="19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194"/>
      <c r="O902" s="194"/>
      <c r="P902" s="198"/>
      <c r="Q902" s="198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195"/>
      <c r="AD902" s="195"/>
      <c r="AE902" s="195"/>
      <c r="AF902" s="19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194"/>
      <c r="O903" s="194"/>
      <c r="P903" s="198"/>
      <c r="Q903" s="198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195"/>
      <c r="AD903" s="195"/>
      <c r="AE903" s="195"/>
      <c r="AF903" s="19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194"/>
      <c r="O904" s="194"/>
      <c r="P904" s="198"/>
      <c r="Q904" s="198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195"/>
      <c r="AD904" s="195"/>
      <c r="AE904" s="195"/>
      <c r="AF904" s="19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194"/>
      <c r="O905" s="194"/>
      <c r="P905" s="198"/>
      <c r="Q905" s="198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195"/>
      <c r="AD905" s="195"/>
      <c r="AE905" s="195"/>
      <c r="AF905" s="19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194"/>
      <c r="O906" s="194"/>
      <c r="P906" s="198"/>
      <c r="Q906" s="198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195"/>
      <c r="AD906" s="195"/>
      <c r="AE906" s="195"/>
      <c r="AF906" s="19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194"/>
      <c r="O907" s="194"/>
      <c r="P907" s="198"/>
      <c r="Q907" s="198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195"/>
      <c r="AD907" s="195"/>
      <c r="AE907" s="195"/>
      <c r="AF907" s="19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194"/>
      <c r="O908" s="194"/>
      <c r="P908" s="198"/>
      <c r="Q908" s="198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195"/>
      <c r="AD908" s="195"/>
      <c r="AE908" s="195"/>
      <c r="AF908" s="19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194"/>
      <c r="O909" s="194"/>
      <c r="P909" s="198"/>
      <c r="Q909" s="198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195"/>
      <c r="AD909" s="195"/>
      <c r="AE909" s="195"/>
      <c r="AF909" s="19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194"/>
      <c r="O910" s="194"/>
      <c r="P910" s="198"/>
      <c r="Q910" s="198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195"/>
      <c r="AD910" s="195"/>
      <c r="AE910" s="195"/>
      <c r="AF910" s="19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194"/>
      <c r="O911" s="194"/>
      <c r="P911" s="198"/>
      <c r="Q911" s="198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195"/>
      <c r="AD911" s="195"/>
      <c r="AE911" s="195"/>
      <c r="AF911" s="19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194"/>
      <c r="O912" s="194"/>
      <c r="P912" s="198"/>
      <c r="Q912" s="198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195"/>
      <c r="AD912" s="195"/>
      <c r="AE912" s="195"/>
      <c r="AF912" s="19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194"/>
      <c r="O913" s="194"/>
      <c r="P913" s="198"/>
      <c r="Q913" s="198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195"/>
      <c r="AD913" s="195"/>
      <c r="AE913" s="195"/>
      <c r="AF913" s="19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194"/>
      <c r="O914" s="194"/>
      <c r="P914" s="198"/>
      <c r="Q914" s="198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195"/>
      <c r="AD914" s="195"/>
      <c r="AE914" s="195"/>
      <c r="AF914" s="19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194"/>
      <c r="O915" s="194"/>
      <c r="P915" s="198"/>
      <c r="Q915" s="198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195"/>
      <c r="AD915" s="195"/>
      <c r="AE915" s="195"/>
      <c r="AF915" s="19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194"/>
      <c r="O916" s="194"/>
      <c r="P916" s="198"/>
      <c r="Q916" s="198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195"/>
      <c r="AD916" s="195"/>
      <c r="AE916" s="195"/>
      <c r="AF916" s="19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194"/>
      <c r="O917" s="194"/>
      <c r="P917" s="198"/>
      <c r="Q917" s="198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195"/>
      <c r="AD917" s="195"/>
      <c r="AE917" s="195"/>
      <c r="AF917" s="19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194"/>
      <c r="O918" s="194"/>
      <c r="P918" s="198"/>
      <c r="Q918" s="198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195"/>
      <c r="AD918" s="195"/>
      <c r="AE918" s="195"/>
      <c r="AF918" s="19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194"/>
      <c r="O919" s="194"/>
      <c r="P919" s="198"/>
      <c r="Q919" s="198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195"/>
      <c r="AD919" s="195"/>
      <c r="AE919" s="195"/>
      <c r="AF919" s="19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194"/>
      <c r="O920" s="194"/>
      <c r="P920" s="198"/>
      <c r="Q920" s="198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195"/>
      <c r="AD920" s="195"/>
      <c r="AE920" s="195"/>
      <c r="AF920" s="19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194"/>
      <c r="O921" s="194"/>
      <c r="P921" s="198"/>
      <c r="Q921" s="198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195"/>
      <c r="AD921" s="195"/>
      <c r="AE921" s="195"/>
      <c r="AF921" s="19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194"/>
      <c r="O922" s="194"/>
      <c r="P922" s="198"/>
      <c r="Q922" s="198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195"/>
      <c r="AD922" s="195"/>
      <c r="AE922" s="195"/>
      <c r="AF922" s="19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194"/>
      <c r="O923" s="194"/>
      <c r="P923" s="198"/>
      <c r="Q923" s="198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195"/>
      <c r="AD923" s="195"/>
      <c r="AE923" s="195"/>
      <c r="AF923" s="19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194"/>
      <c r="O924" s="194"/>
      <c r="P924" s="198"/>
      <c r="Q924" s="198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195"/>
      <c r="AD924" s="195"/>
      <c r="AE924" s="195"/>
      <c r="AF924" s="19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194"/>
      <c r="O925" s="194"/>
      <c r="P925" s="198"/>
      <c r="Q925" s="198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195"/>
      <c r="AD925" s="195"/>
      <c r="AE925" s="195"/>
      <c r="AF925" s="19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194"/>
      <c r="O926" s="194"/>
      <c r="P926" s="198"/>
      <c r="Q926" s="198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195"/>
      <c r="AD926" s="195"/>
      <c r="AE926" s="195"/>
      <c r="AF926" s="19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194"/>
      <c r="O927" s="194"/>
      <c r="P927" s="198"/>
      <c r="Q927" s="198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195"/>
      <c r="AD927" s="195"/>
      <c r="AE927" s="195"/>
      <c r="AF927" s="19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194"/>
      <c r="O928" s="194"/>
      <c r="P928" s="198"/>
      <c r="Q928" s="198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195"/>
      <c r="AD928" s="195"/>
      <c r="AE928" s="195"/>
      <c r="AF928" s="19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194"/>
      <c r="O929" s="194"/>
      <c r="P929" s="198"/>
      <c r="Q929" s="198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195"/>
      <c r="AD929" s="195"/>
      <c r="AE929" s="195"/>
      <c r="AF929" s="19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194"/>
      <c r="O930" s="194"/>
      <c r="P930" s="198"/>
      <c r="Q930" s="198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195"/>
      <c r="AD930" s="195"/>
      <c r="AE930" s="195"/>
      <c r="AF930" s="19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194"/>
      <c r="O931" s="194"/>
      <c r="P931" s="198"/>
      <c r="Q931" s="198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195"/>
      <c r="AD931" s="195"/>
      <c r="AE931" s="195"/>
      <c r="AF931" s="19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194"/>
      <c r="O932" s="194"/>
      <c r="P932" s="198"/>
      <c r="Q932" s="198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195"/>
      <c r="AD932" s="195"/>
      <c r="AE932" s="195"/>
      <c r="AF932" s="19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194"/>
      <c r="O933" s="194"/>
      <c r="P933" s="198"/>
      <c r="Q933" s="198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195"/>
      <c r="AD933" s="195"/>
      <c r="AE933" s="195"/>
      <c r="AF933" s="19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194"/>
      <c r="O934" s="194"/>
      <c r="P934" s="198"/>
      <c r="Q934" s="198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195"/>
      <c r="AD934" s="195"/>
      <c r="AE934" s="195"/>
      <c r="AF934" s="19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194"/>
      <c r="O935" s="194"/>
      <c r="P935" s="198"/>
      <c r="Q935" s="198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195"/>
      <c r="AD935" s="195"/>
      <c r="AE935" s="195"/>
      <c r="AF935" s="19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194"/>
      <c r="O936" s="194"/>
      <c r="P936" s="198"/>
      <c r="Q936" s="198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195"/>
      <c r="AD936" s="195"/>
      <c r="AE936" s="195"/>
      <c r="AF936" s="19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194"/>
      <c r="O937" s="194"/>
      <c r="P937" s="198"/>
      <c r="Q937" s="198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195"/>
      <c r="AD937" s="195"/>
      <c r="AE937" s="195"/>
      <c r="AF937" s="19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194"/>
      <c r="O938" s="194"/>
      <c r="P938" s="198"/>
      <c r="Q938" s="198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195"/>
      <c r="AD938" s="195"/>
      <c r="AE938" s="195"/>
      <c r="AF938" s="19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194"/>
      <c r="O939" s="194"/>
      <c r="P939" s="198"/>
      <c r="Q939" s="198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195"/>
      <c r="AD939" s="195"/>
      <c r="AE939" s="195"/>
      <c r="AF939" s="19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194"/>
      <c r="O940" s="194"/>
      <c r="P940" s="198"/>
      <c r="Q940" s="198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195"/>
      <c r="AD940" s="195"/>
      <c r="AE940" s="195"/>
      <c r="AF940" s="19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194"/>
      <c r="O941" s="194"/>
      <c r="P941" s="198"/>
      <c r="Q941" s="198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195"/>
      <c r="AD941" s="195"/>
      <c r="AE941" s="195"/>
      <c r="AF941" s="19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194"/>
      <c r="O942" s="194"/>
      <c r="P942" s="198"/>
      <c r="Q942" s="198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195"/>
      <c r="AD942" s="195"/>
      <c r="AE942" s="195"/>
      <c r="AF942" s="19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194"/>
      <c r="O943" s="194"/>
      <c r="P943" s="198"/>
      <c r="Q943" s="198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195"/>
      <c r="AD943" s="195"/>
      <c r="AE943" s="195"/>
      <c r="AF943" s="19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194"/>
      <c r="O944" s="194"/>
      <c r="P944" s="198"/>
      <c r="Q944" s="198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195"/>
      <c r="AD944" s="195"/>
      <c r="AE944" s="195"/>
      <c r="AF944" s="19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194"/>
      <c r="O945" s="194"/>
      <c r="P945" s="198"/>
      <c r="Q945" s="198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195"/>
      <c r="AD945" s="195"/>
      <c r="AE945" s="195"/>
      <c r="AF945" s="19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194"/>
      <c r="O946" s="194"/>
      <c r="P946" s="198"/>
      <c r="Q946" s="198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195"/>
      <c r="AD946" s="195"/>
      <c r="AE946" s="195"/>
      <c r="AF946" s="19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194"/>
      <c r="O947" s="194"/>
      <c r="P947" s="198"/>
      <c r="Q947" s="198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195"/>
      <c r="AD947" s="195"/>
      <c r="AE947" s="195"/>
      <c r="AF947" s="19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194"/>
      <c r="O948" s="194"/>
      <c r="P948" s="198"/>
      <c r="Q948" s="198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195"/>
      <c r="AD948" s="195"/>
      <c r="AE948" s="195"/>
      <c r="AF948" s="19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194"/>
      <c r="O949" s="194"/>
      <c r="P949" s="198"/>
      <c r="Q949" s="198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195"/>
      <c r="AD949" s="195"/>
      <c r="AE949" s="195"/>
      <c r="AF949" s="19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194"/>
      <c r="O950" s="194"/>
      <c r="P950" s="198"/>
      <c r="Q950" s="198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195"/>
      <c r="AD950" s="195"/>
      <c r="AE950" s="195"/>
      <c r="AF950" s="19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194"/>
      <c r="O951" s="194"/>
      <c r="P951" s="198"/>
      <c r="Q951" s="198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195"/>
      <c r="AD951" s="195"/>
      <c r="AE951" s="195"/>
      <c r="AF951" s="19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194"/>
      <c r="O952" s="194"/>
      <c r="P952" s="198"/>
      <c r="Q952" s="198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195"/>
      <c r="AD952" s="195"/>
      <c r="AE952" s="195"/>
      <c r="AF952" s="19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194"/>
      <c r="O953" s="194"/>
      <c r="P953" s="198"/>
      <c r="Q953" s="198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195"/>
      <c r="AD953" s="195"/>
      <c r="AE953" s="195"/>
      <c r="AF953" s="19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194"/>
      <c r="O954" s="194"/>
      <c r="P954" s="198"/>
      <c r="Q954" s="198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195"/>
      <c r="AD954" s="195"/>
      <c r="AE954" s="195"/>
      <c r="AF954" s="19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194"/>
      <c r="O955" s="194"/>
      <c r="P955" s="198"/>
      <c r="Q955" s="198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195"/>
      <c r="AD955" s="195"/>
      <c r="AE955" s="195"/>
      <c r="AF955" s="19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194"/>
      <c r="O956" s="194"/>
      <c r="P956" s="198"/>
      <c r="Q956" s="198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195"/>
      <c r="AD956" s="195"/>
      <c r="AE956" s="195"/>
      <c r="AF956" s="19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194"/>
      <c r="O957" s="194"/>
      <c r="P957" s="198"/>
      <c r="Q957" s="198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195"/>
      <c r="AD957" s="195"/>
      <c r="AE957" s="195"/>
      <c r="AF957" s="19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194"/>
      <c r="O958" s="194"/>
      <c r="P958" s="198"/>
      <c r="Q958" s="198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195"/>
      <c r="AD958" s="195"/>
      <c r="AE958" s="195"/>
      <c r="AF958" s="19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194"/>
      <c r="O959" s="194"/>
      <c r="P959" s="198"/>
      <c r="Q959" s="198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195"/>
      <c r="AD959" s="195"/>
      <c r="AE959" s="195"/>
      <c r="AF959" s="19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194"/>
      <c r="O960" s="194"/>
      <c r="P960" s="198"/>
      <c r="Q960" s="198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195"/>
      <c r="AD960" s="195"/>
      <c r="AE960" s="195"/>
      <c r="AF960" s="19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194"/>
      <c r="O961" s="194"/>
      <c r="P961" s="198"/>
      <c r="Q961" s="198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195"/>
      <c r="AD961" s="195"/>
      <c r="AE961" s="195"/>
      <c r="AF961" s="19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194"/>
      <c r="O962" s="194"/>
      <c r="P962" s="198"/>
      <c r="Q962" s="198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195"/>
      <c r="AD962" s="195"/>
      <c r="AE962" s="195"/>
      <c r="AF962" s="19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194"/>
      <c r="O963" s="194"/>
      <c r="P963" s="198"/>
      <c r="Q963" s="198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195"/>
      <c r="AD963" s="195"/>
      <c r="AE963" s="195"/>
      <c r="AF963" s="19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194"/>
      <c r="O964" s="194"/>
      <c r="P964" s="198"/>
      <c r="Q964" s="198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195"/>
      <c r="AD964" s="195"/>
      <c r="AE964" s="195"/>
      <c r="AF964" s="19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194"/>
      <c r="O965" s="194"/>
      <c r="P965" s="198"/>
      <c r="Q965" s="198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195"/>
      <c r="AD965" s="195"/>
      <c r="AE965" s="195"/>
      <c r="AF965" s="19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194"/>
      <c r="O966" s="194"/>
      <c r="P966" s="198"/>
      <c r="Q966" s="198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195"/>
      <c r="AD966" s="195"/>
      <c r="AE966" s="195"/>
      <c r="AF966" s="19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194"/>
      <c r="O967" s="194"/>
      <c r="P967" s="198"/>
      <c r="Q967" s="198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195"/>
      <c r="AD967" s="195"/>
      <c r="AE967" s="195"/>
      <c r="AF967" s="19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194"/>
      <c r="O968" s="194"/>
      <c r="P968" s="198"/>
      <c r="Q968" s="198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195"/>
      <c r="AD968" s="195"/>
      <c r="AE968" s="195"/>
      <c r="AF968" s="19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194"/>
      <c r="O969" s="194"/>
      <c r="P969" s="198"/>
      <c r="Q969" s="198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195"/>
      <c r="AD969" s="195"/>
      <c r="AE969" s="195"/>
      <c r="AF969" s="19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194"/>
      <c r="O970" s="194"/>
      <c r="P970" s="198"/>
      <c r="Q970" s="198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195"/>
      <c r="AD970" s="195"/>
      <c r="AE970" s="195"/>
      <c r="AF970" s="19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194"/>
      <c r="O971" s="194"/>
      <c r="P971" s="198"/>
      <c r="Q971" s="198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195"/>
      <c r="AD971" s="195"/>
      <c r="AE971" s="195"/>
      <c r="AF971" s="19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194"/>
      <c r="O972" s="194"/>
      <c r="P972" s="198"/>
      <c r="Q972" s="198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195"/>
      <c r="AD972" s="195"/>
      <c r="AE972" s="195"/>
      <c r="AF972" s="19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194"/>
      <c r="O973" s="194"/>
      <c r="P973" s="198"/>
      <c r="Q973" s="198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195"/>
      <c r="AD973" s="195"/>
      <c r="AE973" s="195"/>
      <c r="AF973" s="19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194"/>
      <c r="O974" s="194"/>
      <c r="P974" s="198"/>
      <c r="Q974" s="198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195"/>
      <c r="AD974" s="195"/>
      <c r="AE974" s="195"/>
      <c r="AF974" s="19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194"/>
      <c r="O975" s="194"/>
      <c r="P975" s="198"/>
      <c r="Q975" s="198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195"/>
      <c r="AD975" s="195"/>
      <c r="AE975" s="195"/>
      <c r="AF975" s="19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194"/>
      <c r="O976" s="194"/>
      <c r="P976" s="198"/>
      <c r="Q976" s="198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195"/>
      <c r="AD976" s="195"/>
      <c r="AE976" s="195"/>
      <c r="AF976" s="19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194"/>
      <c r="O977" s="194"/>
      <c r="P977" s="198"/>
      <c r="Q977" s="198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195"/>
      <c r="AD977" s="195"/>
      <c r="AE977" s="195"/>
      <c r="AF977" s="19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194"/>
      <c r="O978" s="194"/>
      <c r="P978" s="198"/>
      <c r="Q978" s="198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195"/>
      <c r="AD978" s="195"/>
      <c r="AE978" s="195"/>
      <c r="AF978" s="19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194"/>
      <c r="O979" s="194"/>
      <c r="P979" s="198"/>
      <c r="Q979" s="198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195"/>
      <c r="AD979" s="195"/>
      <c r="AE979" s="195"/>
      <c r="AF979" s="19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194"/>
      <c r="O980" s="194"/>
      <c r="P980" s="198"/>
      <c r="Q980" s="198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195"/>
      <c r="AD980" s="195"/>
      <c r="AE980" s="195"/>
      <c r="AF980" s="19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194"/>
      <c r="O981" s="194"/>
      <c r="P981" s="198"/>
      <c r="Q981" s="198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195"/>
      <c r="AD981" s="195"/>
      <c r="AE981" s="195"/>
      <c r="AF981" s="19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194"/>
      <c r="O982" s="194"/>
      <c r="P982" s="198"/>
      <c r="Q982" s="198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195"/>
      <c r="AD982" s="195"/>
      <c r="AE982" s="195"/>
      <c r="AF982" s="19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194"/>
      <c r="O983" s="194"/>
      <c r="P983" s="198"/>
      <c r="Q983" s="198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195"/>
      <c r="AD983" s="195"/>
      <c r="AE983" s="195"/>
      <c r="AF983" s="19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194"/>
      <c r="O984" s="194"/>
      <c r="P984" s="198"/>
      <c r="Q984" s="198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195"/>
      <c r="AD984" s="195"/>
      <c r="AE984" s="195"/>
      <c r="AF984" s="19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194"/>
      <c r="O985" s="194"/>
      <c r="P985" s="198"/>
      <c r="Q985" s="198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195"/>
      <c r="AD985" s="195"/>
      <c r="AE985" s="195"/>
      <c r="AF985" s="19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194"/>
      <c r="O986" s="194"/>
      <c r="P986" s="198"/>
      <c r="Q986" s="198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195"/>
      <c r="AD986" s="195"/>
      <c r="AE986" s="195"/>
      <c r="AF986" s="19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194"/>
      <c r="O987" s="194"/>
      <c r="P987" s="198"/>
      <c r="Q987" s="198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195"/>
      <c r="AD987" s="195"/>
      <c r="AE987" s="195"/>
      <c r="AF987" s="19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194"/>
      <c r="O988" s="194"/>
      <c r="P988" s="198"/>
      <c r="Q988" s="198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195"/>
      <c r="AD988" s="195"/>
      <c r="AE988" s="195"/>
      <c r="AF988" s="19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194"/>
      <c r="O989" s="194"/>
      <c r="P989" s="198"/>
      <c r="Q989" s="198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195"/>
      <c r="AD989" s="195"/>
      <c r="AE989" s="195"/>
      <c r="AF989" s="19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194"/>
      <c r="O990" s="194"/>
      <c r="P990" s="198"/>
      <c r="Q990" s="198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195"/>
      <c r="AD990" s="195"/>
      <c r="AE990" s="195"/>
      <c r="AF990" s="19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194"/>
      <c r="O991" s="194"/>
      <c r="P991" s="198"/>
      <c r="Q991" s="198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195"/>
      <c r="AD991" s="195"/>
      <c r="AE991" s="195"/>
      <c r="AF991" s="19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194"/>
      <c r="O992" s="194"/>
      <c r="P992" s="198"/>
      <c r="Q992" s="198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195"/>
      <c r="AD992" s="195"/>
      <c r="AE992" s="195"/>
      <c r="AF992" s="19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194"/>
      <c r="O993" s="194"/>
      <c r="P993" s="198"/>
      <c r="Q993" s="198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195"/>
      <c r="AD993" s="195"/>
      <c r="AE993" s="195"/>
      <c r="AF993" s="19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194"/>
      <c r="O994" s="194"/>
      <c r="P994" s="198"/>
      <c r="Q994" s="198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195"/>
      <c r="AD994" s="195"/>
      <c r="AE994" s="195"/>
      <c r="AF994" s="19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194"/>
      <c r="O995" s="194"/>
      <c r="P995" s="198"/>
      <c r="Q995" s="198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195"/>
      <c r="AD995" s="195"/>
      <c r="AE995" s="195"/>
      <c r="AF995" s="19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194"/>
      <c r="O996" s="194"/>
      <c r="P996" s="198"/>
      <c r="Q996" s="198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195"/>
      <c r="AD996" s="195"/>
      <c r="AE996" s="195"/>
      <c r="AF996" s="19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194"/>
      <c r="O997" s="194"/>
      <c r="P997" s="198"/>
      <c r="Q997" s="198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195"/>
      <c r="AD997" s="195"/>
      <c r="AE997" s="195"/>
      <c r="AF997" s="19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194"/>
      <c r="O998" s="194"/>
      <c r="P998" s="198"/>
      <c r="Q998" s="198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195"/>
      <c r="AD998" s="195"/>
      <c r="AE998" s="195"/>
      <c r="AF998" s="19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194"/>
      <c r="O999" s="194"/>
      <c r="P999" s="198"/>
      <c r="Q999" s="198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195"/>
      <c r="AD999" s="195"/>
      <c r="AE999" s="195"/>
      <c r="AF999" s="19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194"/>
      <c r="O1000" s="194"/>
      <c r="P1000" s="198"/>
      <c r="Q1000" s="198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195"/>
      <c r="AD1000" s="195"/>
      <c r="AE1000" s="195"/>
      <c r="AF1000" s="19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ht="12.75" customHeight="1">
      <c r="A1001" s="5"/>
      <c r="B1001" s="5"/>
      <c r="C1001" s="5"/>
      <c r="D1001" s="5"/>
      <c r="BH1001" s="5"/>
    </row>
    <row r="1002" spans="1:77" ht="12.75" customHeight="1">
      <c r="A1002" s="5"/>
      <c r="B1002" s="5"/>
      <c r="C1002" s="5"/>
      <c r="D1002" s="5"/>
      <c r="BH1002" s="5"/>
    </row>
    <row r="1003" spans="1:77" ht="12.75" customHeight="1">
      <c r="A1003" s="5"/>
      <c r="B1003" s="5"/>
      <c r="C1003" s="5"/>
      <c r="D1003" s="5"/>
      <c r="BH1003" s="5"/>
    </row>
  </sheetData>
  <mergeCells count="1441">
    <mergeCell ref="AD89:AE89"/>
    <mergeCell ref="AF89:AG89"/>
    <mergeCell ref="F90:U90"/>
    <mergeCell ref="V90:W90"/>
    <mergeCell ref="X90:Y90"/>
    <mergeCell ref="Z90:AA90"/>
    <mergeCell ref="AB90:AC90"/>
    <mergeCell ref="E85:U85"/>
    <mergeCell ref="V85:W85"/>
    <mergeCell ref="X85:Y85"/>
    <mergeCell ref="Z85:AA85"/>
    <mergeCell ref="AB85:AC85"/>
    <mergeCell ref="AD85:AE85"/>
    <mergeCell ref="AF85:AG85"/>
    <mergeCell ref="AV86:AW86"/>
    <mergeCell ref="AX86:AY86"/>
    <mergeCell ref="AZ86:BA86"/>
    <mergeCell ref="AR85:AS85"/>
    <mergeCell ref="AT85:AU85"/>
    <mergeCell ref="BB86:BC86"/>
    <mergeCell ref="BD86:BE86"/>
    <mergeCell ref="BF86:BG86"/>
    <mergeCell ref="AH86:AI86"/>
    <mergeCell ref="AJ86:AK86"/>
    <mergeCell ref="AL86:AM86"/>
    <mergeCell ref="AN86:AO86"/>
    <mergeCell ref="AP86:AQ86"/>
    <mergeCell ref="AR86:AS86"/>
    <mergeCell ref="AT86:AU86"/>
    <mergeCell ref="E86:U86"/>
    <mergeCell ref="V86:W86"/>
    <mergeCell ref="X86:Y86"/>
    <mergeCell ref="Z86:AA86"/>
    <mergeCell ref="AB86:AC86"/>
    <mergeCell ref="AD86:AE86"/>
    <mergeCell ref="AF86:AG86"/>
    <mergeCell ref="AT77:AU77"/>
    <mergeCell ref="AH89:AI89"/>
    <mergeCell ref="AJ89:AK89"/>
    <mergeCell ref="AL89:AM89"/>
    <mergeCell ref="AN89:AO89"/>
    <mergeCell ref="AP89:AQ89"/>
    <mergeCell ref="AR89:AS89"/>
    <mergeCell ref="AT89:AU89"/>
    <mergeCell ref="AV89:AW89"/>
    <mergeCell ref="AX89:AY89"/>
    <mergeCell ref="AZ89:BA89"/>
    <mergeCell ref="BB89:BC89"/>
    <mergeCell ref="BD89:BE89"/>
    <mergeCell ref="E87:BG87"/>
    <mergeCell ref="E88:BG88"/>
    <mergeCell ref="F89:U89"/>
    <mergeCell ref="V89:W89"/>
    <mergeCell ref="X89:Y89"/>
    <mergeCell ref="Z89:AA89"/>
    <mergeCell ref="AB89:AC89"/>
    <mergeCell ref="BF89:BG89"/>
    <mergeCell ref="AV85:AW85"/>
    <mergeCell ref="AX85:AY85"/>
    <mergeCell ref="AZ85:BA85"/>
    <mergeCell ref="BB85:BC85"/>
    <mergeCell ref="BD85:BE85"/>
    <mergeCell ref="BF85:BG85"/>
    <mergeCell ref="AH85:AI85"/>
    <mergeCell ref="AJ85:AK85"/>
    <mergeCell ref="AL85:AM85"/>
    <mergeCell ref="AN85:AO85"/>
    <mergeCell ref="AP85:AQ85"/>
    <mergeCell ref="AV74:AW74"/>
    <mergeCell ref="AX74:AY74"/>
    <mergeCell ref="AZ74:BA74"/>
    <mergeCell ref="BB74:BC74"/>
    <mergeCell ref="BD74:BE74"/>
    <mergeCell ref="BF74:BG74"/>
    <mergeCell ref="AH74:AI74"/>
    <mergeCell ref="AJ74:AK74"/>
    <mergeCell ref="AL74:AM74"/>
    <mergeCell ref="AN74:AO74"/>
    <mergeCell ref="AP74:AQ74"/>
    <mergeCell ref="AR74:AS74"/>
    <mergeCell ref="AT74:AU74"/>
    <mergeCell ref="V75:W75"/>
    <mergeCell ref="X75:Y75"/>
    <mergeCell ref="AR75:AS75"/>
    <mergeCell ref="AT75:AU75"/>
    <mergeCell ref="AV75:AW75"/>
    <mergeCell ref="AX75:AY75"/>
    <mergeCell ref="AZ75:BA75"/>
    <mergeCell ref="BB75:BC75"/>
    <mergeCell ref="BD75:BE75"/>
    <mergeCell ref="BF75:BG75"/>
    <mergeCell ref="Z75:AA75"/>
    <mergeCell ref="AB75:AC75"/>
    <mergeCell ref="AH75:AI75"/>
    <mergeCell ref="AJ75:AK75"/>
    <mergeCell ref="AL75:AM75"/>
    <mergeCell ref="AN75:AO75"/>
    <mergeCell ref="AP75:AQ75"/>
    <mergeCell ref="V74:W74"/>
    <mergeCell ref="X74:Y74"/>
    <mergeCell ref="V73:W73"/>
    <mergeCell ref="X73:Y73"/>
    <mergeCell ref="AF73:AG73"/>
    <mergeCell ref="AH73:AI73"/>
    <mergeCell ref="AJ73:AK73"/>
    <mergeCell ref="AL73:AM73"/>
    <mergeCell ref="AN73:AO73"/>
    <mergeCell ref="E70:E71"/>
    <mergeCell ref="F71:U71"/>
    <mergeCell ref="V71:W71"/>
    <mergeCell ref="X71:Y71"/>
    <mergeCell ref="Z71:AA71"/>
    <mergeCell ref="AB71:AC71"/>
    <mergeCell ref="AD71:AE71"/>
    <mergeCell ref="Z73:AA73"/>
    <mergeCell ref="AB73:AC73"/>
    <mergeCell ref="AD73:AE73"/>
    <mergeCell ref="F70:U70"/>
    <mergeCell ref="E72:E73"/>
    <mergeCell ref="F72:U72"/>
    <mergeCell ref="V72:W72"/>
    <mergeCell ref="X72:Y72"/>
    <mergeCell ref="F73:U73"/>
    <mergeCell ref="AJ71:AK71"/>
    <mergeCell ref="AL71:AM71"/>
    <mergeCell ref="AN71:AO71"/>
    <mergeCell ref="V70:W70"/>
    <mergeCell ref="X70:Y70"/>
    <mergeCell ref="Z72:AA72"/>
    <mergeCell ref="AB72:AC72"/>
    <mergeCell ref="AD72:AE72"/>
    <mergeCell ref="AF72:AG72"/>
    <mergeCell ref="AH72:AI72"/>
    <mergeCell ref="AX72:AY72"/>
    <mergeCell ref="AZ72:BA72"/>
    <mergeCell ref="BB72:BC72"/>
    <mergeCell ref="BD72:BE72"/>
    <mergeCell ref="BF72:BG72"/>
    <mergeCell ref="AJ72:AK72"/>
    <mergeCell ref="AL72:AM72"/>
    <mergeCell ref="AN72:AO72"/>
    <mergeCell ref="AP72:AQ72"/>
    <mergeCell ref="AR72:AS72"/>
    <mergeCell ref="AT72:AU72"/>
    <mergeCell ref="AV72:AW72"/>
    <mergeCell ref="AZ71:BA71"/>
    <mergeCell ref="BB71:BC71"/>
    <mergeCell ref="BD71:BE71"/>
    <mergeCell ref="BF71:BG71"/>
    <mergeCell ref="AF71:AG71"/>
    <mergeCell ref="AH71:AI71"/>
    <mergeCell ref="BD70:BE70"/>
    <mergeCell ref="BF70:BG70"/>
    <mergeCell ref="AP70:AQ70"/>
    <mergeCell ref="AR70:AS70"/>
    <mergeCell ref="AT70:AU70"/>
    <mergeCell ref="AV70:AW70"/>
    <mergeCell ref="AX70:AY70"/>
    <mergeCell ref="AP71:AQ71"/>
    <mergeCell ref="AR71:AS71"/>
    <mergeCell ref="Z70:AA70"/>
    <mergeCell ref="AB70:AC70"/>
    <mergeCell ref="AF70:AG70"/>
    <mergeCell ref="AH70:AI70"/>
    <mergeCell ref="AJ70:AK70"/>
    <mergeCell ref="AL70:AM70"/>
    <mergeCell ref="AN70:AO70"/>
    <mergeCell ref="AZ70:BA70"/>
    <mergeCell ref="BB70:BC70"/>
    <mergeCell ref="F66:U66"/>
    <mergeCell ref="V66:W66"/>
    <mergeCell ref="X66:Y66"/>
    <mergeCell ref="Z66:AA66"/>
    <mergeCell ref="AB66:AC66"/>
    <mergeCell ref="AD66:AE66"/>
    <mergeCell ref="AF66:AG66"/>
    <mergeCell ref="AV67:AW67"/>
    <mergeCell ref="AX67:AY67"/>
    <mergeCell ref="AZ67:BA67"/>
    <mergeCell ref="BB67:BC67"/>
    <mergeCell ref="BD67:BE67"/>
    <mergeCell ref="BF67:BG67"/>
    <mergeCell ref="BD73:BE73"/>
    <mergeCell ref="BF73:BG73"/>
    <mergeCell ref="AP73:AQ73"/>
    <mergeCell ref="AR73:AS73"/>
    <mergeCell ref="AT73:AU73"/>
    <mergeCell ref="AV73:AW73"/>
    <mergeCell ref="AX73:AY73"/>
    <mergeCell ref="AZ73:BA73"/>
    <mergeCell ref="BB73:BC73"/>
    <mergeCell ref="E67:U67"/>
    <mergeCell ref="V69:W69"/>
    <mergeCell ref="X69:Y69"/>
    <mergeCell ref="Z69:AA69"/>
    <mergeCell ref="AB69:AC69"/>
    <mergeCell ref="AD69:AE69"/>
    <mergeCell ref="AD70:AE70"/>
    <mergeCell ref="AT71:AU71"/>
    <mergeCell ref="AV71:AW71"/>
    <mergeCell ref="AX71:AY71"/>
    <mergeCell ref="AT65:AU65"/>
    <mergeCell ref="AV66:AW66"/>
    <mergeCell ref="AX66:AY66"/>
    <mergeCell ref="AZ66:BA66"/>
    <mergeCell ref="BB66:BC66"/>
    <mergeCell ref="BD66:BE66"/>
    <mergeCell ref="BF66:BG66"/>
    <mergeCell ref="AH66:AI66"/>
    <mergeCell ref="AJ66:AK66"/>
    <mergeCell ref="AL66:AM66"/>
    <mergeCell ref="AT69:AU69"/>
    <mergeCell ref="AV69:AW69"/>
    <mergeCell ref="BB65:BC65"/>
    <mergeCell ref="BD65:BE65"/>
    <mergeCell ref="AN66:AO66"/>
    <mergeCell ref="AP66:AQ66"/>
    <mergeCell ref="AR66:AS66"/>
    <mergeCell ref="AT66:AU66"/>
    <mergeCell ref="AF69:AG69"/>
    <mergeCell ref="AH69:AI69"/>
    <mergeCell ref="AJ69:AK69"/>
    <mergeCell ref="AL69:AM69"/>
    <mergeCell ref="AN69:AO69"/>
    <mergeCell ref="AP69:AQ69"/>
    <mergeCell ref="AR69:AS69"/>
    <mergeCell ref="AH67:AI67"/>
    <mergeCell ref="AJ67:AK67"/>
    <mergeCell ref="AL67:AM67"/>
    <mergeCell ref="AN67:AO67"/>
    <mergeCell ref="AP67:AQ67"/>
    <mergeCell ref="AR67:AS67"/>
    <mergeCell ref="AT67:AU67"/>
    <mergeCell ref="V67:W67"/>
    <mergeCell ref="X67:Y67"/>
    <mergeCell ref="Z67:AA67"/>
    <mergeCell ref="AB67:AC67"/>
    <mergeCell ref="AD67:AE67"/>
    <mergeCell ref="AF67:AG67"/>
    <mergeCell ref="E68:BG68"/>
    <mergeCell ref="F69:U69"/>
    <mergeCell ref="AX69:AY69"/>
    <mergeCell ref="AZ69:BA69"/>
    <mergeCell ref="BB69:BC69"/>
    <mergeCell ref="BD69:BE69"/>
    <mergeCell ref="BF69:BG69"/>
    <mergeCell ref="AV53:AW53"/>
    <mergeCell ref="AX53:AY53"/>
    <mergeCell ref="AZ53:BA53"/>
    <mergeCell ref="BB53:BC53"/>
    <mergeCell ref="BD53:BE53"/>
    <mergeCell ref="BF53:BG53"/>
    <mergeCell ref="AH53:AI53"/>
    <mergeCell ref="AJ53:AK53"/>
    <mergeCell ref="AL53:AM53"/>
    <mergeCell ref="AN53:AO53"/>
    <mergeCell ref="AP53:AQ53"/>
    <mergeCell ref="AR53:AS53"/>
    <mergeCell ref="AT53:AU53"/>
    <mergeCell ref="F53:U53"/>
    <mergeCell ref="V53:W53"/>
    <mergeCell ref="X53:Y53"/>
    <mergeCell ref="Z53:AA53"/>
    <mergeCell ref="AB53:AC53"/>
    <mergeCell ref="AD53:AE53"/>
    <mergeCell ref="AF53:AG53"/>
    <mergeCell ref="F51:U51"/>
    <mergeCell ref="V51:W51"/>
    <mergeCell ref="X51:Y51"/>
    <mergeCell ref="Z51:AA51"/>
    <mergeCell ref="AB51:AC51"/>
    <mergeCell ref="AD51:AE51"/>
    <mergeCell ref="AF51:AG51"/>
    <mergeCell ref="AV52:AW52"/>
    <mergeCell ref="AX52:AY52"/>
    <mergeCell ref="AZ52:BA52"/>
    <mergeCell ref="BB52:BC52"/>
    <mergeCell ref="BD52:BE52"/>
    <mergeCell ref="BF52:BG52"/>
    <mergeCell ref="AH52:AI52"/>
    <mergeCell ref="AJ52:AK52"/>
    <mergeCell ref="AL52:AM52"/>
    <mergeCell ref="AN52:AO52"/>
    <mergeCell ref="AP52:AQ52"/>
    <mergeCell ref="AR52:AS52"/>
    <mergeCell ref="AT52:AU52"/>
    <mergeCell ref="F52:U52"/>
    <mergeCell ref="V52:W52"/>
    <mergeCell ref="X52:Y52"/>
    <mergeCell ref="Z52:AA52"/>
    <mergeCell ref="AB52:AC52"/>
    <mergeCell ref="AD52:AE52"/>
    <mergeCell ref="AF52:AG52"/>
    <mergeCell ref="AV51:AW51"/>
    <mergeCell ref="AX51:AY51"/>
    <mergeCell ref="AH51:AI51"/>
    <mergeCell ref="AJ51:AK51"/>
    <mergeCell ref="AL51:AM51"/>
    <mergeCell ref="X48:Y48"/>
    <mergeCell ref="Z48:AA48"/>
    <mergeCell ref="AB48:AC48"/>
    <mergeCell ref="AD48:AE48"/>
    <mergeCell ref="AF48:AG48"/>
    <mergeCell ref="AJ49:AK49"/>
    <mergeCell ref="AL49:AM49"/>
    <mergeCell ref="AN49:AO49"/>
    <mergeCell ref="AP49:AQ49"/>
    <mergeCell ref="AR49:AS49"/>
    <mergeCell ref="AT49:AU49"/>
    <mergeCell ref="AV49:AW49"/>
    <mergeCell ref="BD50:BE50"/>
    <mergeCell ref="BF50:BG50"/>
    <mergeCell ref="AZ51:BA51"/>
    <mergeCell ref="BB51:BC51"/>
    <mergeCell ref="BD51:BE51"/>
    <mergeCell ref="BF51:BG51"/>
    <mergeCell ref="AX49:AY49"/>
    <mergeCell ref="AZ49:BA49"/>
    <mergeCell ref="BB49:BC49"/>
    <mergeCell ref="BD49:BE49"/>
    <mergeCell ref="BF49:BG49"/>
    <mergeCell ref="AZ50:BA50"/>
    <mergeCell ref="BB50:BC50"/>
    <mergeCell ref="AN51:AO51"/>
    <mergeCell ref="AP51:AQ51"/>
    <mergeCell ref="AR51:AS51"/>
    <mergeCell ref="AT51:AU51"/>
    <mergeCell ref="BF48:BG48"/>
    <mergeCell ref="AH48:AI48"/>
    <mergeCell ref="AJ48:AK48"/>
    <mergeCell ref="AL48:AM48"/>
    <mergeCell ref="AN48:AO48"/>
    <mergeCell ref="AP48:AQ48"/>
    <mergeCell ref="AR48:AS48"/>
    <mergeCell ref="AT48:AU48"/>
    <mergeCell ref="AV50:AW50"/>
    <mergeCell ref="AX50:AY50"/>
    <mergeCell ref="AH50:AI50"/>
    <mergeCell ref="AJ50:AK50"/>
    <mergeCell ref="AL50:AM50"/>
    <mergeCell ref="AN50:AO50"/>
    <mergeCell ref="AP50:AQ50"/>
    <mergeCell ref="AR50:AS50"/>
    <mergeCell ref="AT50:AU50"/>
    <mergeCell ref="F65:U65"/>
    <mergeCell ref="V65:W65"/>
    <mergeCell ref="X65:Y65"/>
    <mergeCell ref="Z65:AA65"/>
    <mergeCell ref="AB65:AC65"/>
    <mergeCell ref="AD65:AE65"/>
    <mergeCell ref="AF65:AG65"/>
    <mergeCell ref="F63:U63"/>
    <mergeCell ref="V63:W63"/>
    <mergeCell ref="X63:Y63"/>
    <mergeCell ref="Z63:AA63"/>
    <mergeCell ref="AB63:AC63"/>
    <mergeCell ref="AD63:AE63"/>
    <mergeCell ref="AF63:AG63"/>
    <mergeCell ref="F64:U64"/>
    <mergeCell ref="V64:W64"/>
    <mergeCell ref="X64:Y64"/>
    <mergeCell ref="Z64:AA64"/>
    <mergeCell ref="AZ64:BA64"/>
    <mergeCell ref="BB64:BC64"/>
    <mergeCell ref="BD64:BE64"/>
    <mergeCell ref="BF64:BG64"/>
    <mergeCell ref="AZ65:BA65"/>
    <mergeCell ref="BF65:BG65"/>
    <mergeCell ref="AZ63:BA63"/>
    <mergeCell ref="BB63:BC63"/>
    <mergeCell ref="BD63:BE63"/>
    <mergeCell ref="BF63:BG63"/>
    <mergeCell ref="AH63:AI63"/>
    <mergeCell ref="AJ63:AK63"/>
    <mergeCell ref="AL63:AM63"/>
    <mergeCell ref="AN63:AO63"/>
    <mergeCell ref="AP63:AQ63"/>
    <mergeCell ref="AR63:AS63"/>
    <mergeCell ref="AT63:AU63"/>
    <mergeCell ref="AH64:AI64"/>
    <mergeCell ref="AJ64:AK64"/>
    <mergeCell ref="AL64:AM64"/>
    <mergeCell ref="AN64:AO64"/>
    <mergeCell ref="AP64:AQ64"/>
    <mergeCell ref="AR64:AS64"/>
    <mergeCell ref="AT64:AU64"/>
    <mergeCell ref="AV65:AW65"/>
    <mergeCell ref="AX65:AY65"/>
    <mergeCell ref="AH65:AI65"/>
    <mergeCell ref="AJ65:AK65"/>
    <mergeCell ref="AL65:AM65"/>
    <mergeCell ref="AN65:AO65"/>
    <mergeCell ref="AP65:AQ65"/>
    <mergeCell ref="AR65:AS65"/>
    <mergeCell ref="AB64:AC64"/>
    <mergeCell ref="AD64:AE64"/>
    <mergeCell ref="AF64:AG64"/>
    <mergeCell ref="AV62:AW62"/>
    <mergeCell ref="AX62:AY62"/>
    <mergeCell ref="AH62:AI62"/>
    <mergeCell ref="AJ62:AK62"/>
    <mergeCell ref="AL62:AM62"/>
    <mergeCell ref="AN62:AO62"/>
    <mergeCell ref="AP62:AQ62"/>
    <mergeCell ref="AR62:AS62"/>
    <mergeCell ref="AT62:AU62"/>
    <mergeCell ref="AV63:AW63"/>
    <mergeCell ref="AX63:AY63"/>
    <mergeCell ref="F62:U62"/>
    <mergeCell ref="V62:W62"/>
    <mergeCell ref="X62:Y62"/>
    <mergeCell ref="Z62:AA62"/>
    <mergeCell ref="AB62:AC62"/>
    <mergeCell ref="AD62:AE62"/>
    <mergeCell ref="AF62:AG62"/>
    <mergeCell ref="AV64:AW64"/>
    <mergeCell ref="AX64:AY64"/>
    <mergeCell ref="BB62:BC62"/>
    <mergeCell ref="BD62:BE62"/>
    <mergeCell ref="AV61:AW61"/>
    <mergeCell ref="AX61:AY61"/>
    <mergeCell ref="AZ61:BA61"/>
    <mergeCell ref="BB61:BC61"/>
    <mergeCell ref="BD61:BE61"/>
    <mergeCell ref="BF61:BG61"/>
    <mergeCell ref="AZ62:BA62"/>
    <mergeCell ref="BF62:BG62"/>
    <mergeCell ref="AZ60:BA60"/>
    <mergeCell ref="BB60:BC60"/>
    <mergeCell ref="BD60:BE60"/>
    <mergeCell ref="BF60:BG60"/>
    <mergeCell ref="AJ60:AK60"/>
    <mergeCell ref="AL60:AM60"/>
    <mergeCell ref="AN60:AO60"/>
    <mergeCell ref="AP60:AQ60"/>
    <mergeCell ref="AR60:AS60"/>
    <mergeCell ref="AT60:AU60"/>
    <mergeCell ref="AV60:AW60"/>
    <mergeCell ref="AX60:AY60"/>
    <mergeCell ref="AN61:AO61"/>
    <mergeCell ref="AP61:AQ61"/>
    <mergeCell ref="AR61:AS61"/>
    <mergeCell ref="AT61:AU61"/>
    <mergeCell ref="F59:U59"/>
    <mergeCell ref="V59:W59"/>
    <mergeCell ref="X59:Y59"/>
    <mergeCell ref="Z59:AA59"/>
    <mergeCell ref="AB59:AC59"/>
    <mergeCell ref="AD59:AE59"/>
    <mergeCell ref="AF59:AG59"/>
    <mergeCell ref="F60:U60"/>
    <mergeCell ref="V60:W60"/>
    <mergeCell ref="Z60:AA60"/>
    <mergeCell ref="AB60:AC60"/>
    <mergeCell ref="AD60:AE60"/>
    <mergeCell ref="AF60:AG60"/>
    <mergeCell ref="AH60:AI60"/>
    <mergeCell ref="AH61:AI61"/>
    <mergeCell ref="AJ61:AK61"/>
    <mergeCell ref="AL61:AM61"/>
    <mergeCell ref="F61:U61"/>
    <mergeCell ref="V61:W61"/>
    <mergeCell ref="X61:Y61"/>
    <mergeCell ref="Z61:AA61"/>
    <mergeCell ref="AB61:AC61"/>
    <mergeCell ref="AD61:AE61"/>
    <mergeCell ref="AF61:AG61"/>
    <mergeCell ref="BB59:BC59"/>
    <mergeCell ref="BD59:BE59"/>
    <mergeCell ref="AV58:AW58"/>
    <mergeCell ref="AX58:AY58"/>
    <mergeCell ref="AZ58:BA58"/>
    <mergeCell ref="BB58:BC58"/>
    <mergeCell ref="BD58:BE58"/>
    <mergeCell ref="BF58:BG58"/>
    <mergeCell ref="AZ59:BA59"/>
    <mergeCell ref="BF59:BG59"/>
    <mergeCell ref="AH58:AI58"/>
    <mergeCell ref="AJ58:AK58"/>
    <mergeCell ref="AL58:AM58"/>
    <mergeCell ref="AN58:AO58"/>
    <mergeCell ref="AP58:AQ58"/>
    <mergeCell ref="AR58:AS58"/>
    <mergeCell ref="AT58:AU58"/>
    <mergeCell ref="AV59:AW59"/>
    <mergeCell ref="AX59:AY59"/>
    <mergeCell ref="AH59:AI59"/>
    <mergeCell ref="AJ59:AK59"/>
    <mergeCell ref="AL59:AM59"/>
    <mergeCell ref="AN59:AO59"/>
    <mergeCell ref="AP59:AQ59"/>
    <mergeCell ref="AR59:AS59"/>
    <mergeCell ref="AT59:AU59"/>
    <mergeCell ref="F58:U58"/>
    <mergeCell ref="V58:W58"/>
    <mergeCell ref="X58:Y58"/>
    <mergeCell ref="Z58:AA58"/>
    <mergeCell ref="AB58:AC58"/>
    <mergeCell ref="AD58:AE58"/>
    <mergeCell ref="AF58:AG58"/>
    <mergeCell ref="F55:U55"/>
    <mergeCell ref="V55:W55"/>
    <mergeCell ref="X55:Y55"/>
    <mergeCell ref="AB55:AC55"/>
    <mergeCell ref="AD55:AE55"/>
    <mergeCell ref="AF55:AG55"/>
    <mergeCell ref="F56:U56"/>
    <mergeCell ref="AX57:AY57"/>
    <mergeCell ref="AZ57:BA57"/>
    <mergeCell ref="BB57:BC57"/>
    <mergeCell ref="AT56:AU56"/>
    <mergeCell ref="AV56:AW56"/>
    <mergeCell ref="AX56:AY56"/>
    <mergeCell ref="AZ56:BA56"/>
    <mergeCell ref="BB56:BC56"/>
    <mergeCell ref="BD57:BE57"/>
    <mergeCell ref="BF57:BG57"/>
    <mergeCell ref="AJ57:AK57"/>
    <mergeCell ref="AL57:AM57"/>
    <mergeCell ref="AN57:AO57"/>
    <mergeCell ref="AP57:AQ57"/>
    <mergeCell ref="AR57:AS57"/>
    <mergeCell ref="AT57:AU57"/>
    <mergeCell ref="AV57:AW57"/>
    <mergeCell ref="F57:U57"/>
    <mergeCell ref="X57:Y57"/>
    <mergeCell ref="Z57:AA57"/>
    <mergeCell ref="AB57:AC57"/>
    <mergeCell ref="AD57:AE57"/>
    <mergeCell ref="AF57:AG57"/>
    <mergeCell ref="AH57:AI57"/>
    <mergeCell ref="AF54:AG54"/>
    <mergeCell ref="AV55:AW55"/>
    <mergeCell ref="AX55:AY55"/>
    <mergeCell ref="AZ55:BA55"/>
    <mergeCell ref="BB55:BC55"/>
    <mergeCell ref="BD55:BE55"/>
    <mergeCell ref="BF55:BG55"/>
    <mergeCell ref="AH55:AI55"/>
    <mergeCell ref="AJ55:AK55"/>
    <mergeCell ref="AL55:AM55"/>
    <mergeCell ref="AN55:AO55"/>
    <mergeCell ref="AP55:AQ55"/>
    <mergeCell ref="AR55:AS55"/>
    <mergeCell ref="AT55:AU55"/>
    <mergeCell ref="Z55:AA55"/>
    <mergeCell ref="Z56:AA56"/>
    <mergeCell ref="BD56:BE56"/>
    <mergeCell ref="BF56:BG56"/>
    <mergeCell ref="AF56:AG56"/>
    <mergeCell ref="AH56:AI56"/>
    <mergeCell ref="AJ56:AK56"/>
    <mergeCell ref="AL56:AM56"/>
    <mergeCell ref="AN56:AO56"/>
    <mergeCell ref="AP56:AQ56"/>
    <mergeCell ref="AR56:AS56"/>
    <mergeCell ref="AB56:AC56"/>
    <mergeCell ref="AD56:AE56"/>
    <mergeCell ref="AV47:AW47"/>
    <mergeCell ref="AX47:AY47"/>
    <mergeCell ref="AZ47:BA47"/>
    <mergeCell ref="BB47:BC47"/>
    <mergeCell ref="BD47:BE47"/>
    <mergeCell ref="BF47:BG47"/>
    <mergeCell ref="AL47:AM47"/>
    <mergeCell ref="AN47:AO47"/>
    <mergeCell ref="AP47:AQ47"/>
    <mergeCell ref="AB49:AC49"/>
    <mergeCell ref="AD49:AE49"/>
    <mergeCell ref="AF49:AG49"/>
    <mergeCell ref="AH49:AI49"/>
    <mergeCell ref="AB50:AC50"/>
    <mergeCell ref="AD50:AE50"/>
    <mergeCell ref="AF50:AG50"/>
    <mergeCell ref="AV48:AW48"/>
    <mergeCell ref="AX48:AY48"/>
    <mergeCell ref="AZ48:BA48"/>
    <mergeCell ref="BB48:BC48"/>
    <mergeCell ref="BD48:BE48"/>
    <mergeCell ref="AX54:AY54"/>
    <mergeCell ref="AZ54:BA54"/>
    <mergeCell ref="BB54:BC54"/>
    <mergeCell ref="BD54:BE54"/>
    <mergeCell ref="BF54:BG54"/>
    <mergeCell ref="AH54:AI54"/>
    <mergeCell ref="AJ54:AK54"/>
    <mergeCell ref="AL54:AM54"/>
    <mergeCell ref="AN54:AO54"/>
    <mergeCell ref="AP54:AQ54"/>
    <mergeCell ref="AR54:AS54"/>
    <mergeCell ref="AT54:AU54"/>
    <mergeCell ref="F54:U54"/>
    <mergeCell ref="V54:W54"/>
    <mergeCell ref="X54:Y54"/>
    <mergeCell ref="Z54:AA54"/>
    <mergeCell ref="AB54:AC54"/>
    <mergeCell ref="AD54:AE54"/>
    <mergeCell ref="AR43:AS43"/>
    <mergeCell ref="AT43:AU43"/>
    <mergeCell ref="F43:U43"/>
    <mergeCell ref="V43:W43"/>
    <mergeCell ref="X43:Y43"/>
    <mergeCell ref="Z43:AA43"/>
    <mergeCell ref="AB43:AC43"/>
    <mergeCell ref="AD43:AE43"/>
    <mergeCell ref="AF43:AG43"/>
    <mergeCell ref="AD46:AE46"/>
    <mergeCell ref="AF46:AG46"/>
    <mergeCell ref="F47:U47"/>
    <mergeCell ref="V47:W47"/>
    <mergeCell ref="X47:Y47"/>
    <mergeCell ref="Z47:AA47"/>
    <mergeCell ref="AB47:AC47"/>
    <mergeCell ref="AV54:AW54"/>
    <mergeCell ref="AR47:AS47"/>
    <mergeCell ref="AT47:AU47"/>
    <mergeCell ref="AD47:AE47"/>
    <mergeCell ref="AF47:AG47"/>
    <mergeCell ref="AH47:AI47"/>
    <mergeCell ref="AJ47:AK47"/>
    <mergeCell ref="F49:U49"/>
    <mergeCell ref="V49:W49"/>
    <mergeCell ref="Z49:AA49"/>
    <mergeCell ref="F50:U50"/>
    <mergeCell ref="V50:W50"/>
    <mergeCell ref="X50:Y50"/>
    <mergeCell ref="Z50:AA50"/>
    <mergeCell ref="F48:U48"/>
    <mergeCell ref="V48:W48"/>
    <mergeCell ref="AP36:AQ42"/>
    <mergeCell ref="V37:W42"/>
    <mergeCell ref="X37:Y42"/>
    <mergeCell ref="Z37:AA42"/>
    <mergeCell ref="AH37:AO37"/>
    <mergeCell ref="AH46:AI46"/>
    <mergeCell ref="AJ46:AK46"/>
    <mergeCell ref="AT40:AU40"/>
    <mergeCell ref="AV40:AW40"/>
    <mergeCell ref="AX40:AY40"/>
    <mergeCell ref="AZ40:BA40"/>
    <mergeCell ref="BB40:BC40"/>
    <mergeCell ref="BD40:BE40"/>
    <mergeCell ref="AR42:AS42"/>
    <mergeCell ref="AT42:AU42"/>
    <mergeCell ref="AV42:AW42"/>
    <mergeCell ref="AX42:AY42"/>
    <mergeCell ref="AZ42:BA42"/>
    <mergeCell ref="BB42:BC42"/>
    <mergeCell ref="BD42:BE42"/>
    <mergeCell ref="AR39:BG39"/>
    <mergeCell ref="AV43:AW43"/>
    <mergeCell ref="AX43:AY43"/>
    <mergeCell ref="AZ43:BA43"/>
    <mergeCell ref="BB43:BC43"/>
    <mergeCell ref="BD43:BE43"/>
    <mergeCell ref="BF43:BG43"/>
    <mergeCell ref="AH43:AI43"/>
    <mergeCell ref="AJ43:AK43"/>
    <mergeCell ref="AL43:AM43"/>
    <mergeCell ref="AN43:AO43"/>
    <mergeCell ref="AP43:AQ43"/>
    <mergeCell ref="BF42:BG42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E44:BG44"/>
    <mergeCell ref="E45:BG45"/>
    <mergeCell ref="F46:U46"/>
    <mergeCell ref="V46:W46"/>
    <mergeCell ref="X46:Y46"/>
    <mergeCell ref="Z46:AA46"/>
    <mergeCell ref="AB46:AC46"/>
    <mergeCell ref="BF46:BG46"/>
    <mergeCell ref="AD36:AE42"/>
    <mergeCell ref="AF37:AG42"/>
    <mergeCell ref="AJ38:AO38"/>
    <mergeCell ref="AJ39:AK42"/>
    <mergeCell ref="AL39:AM42"/>
    <mergeCell ref="AN39:AO42"/>
    <mergeCell ref="BF40:BG40"/>
    <mergeCell ref="AR41:BG41"/>
    <mergeCell ref="AR40:AS40"/>
    <mergeCell ref="AB37:AC42"/>
    <mergeCell ref="AH38:AI42"/>
    <mergeCell ref="E36:E42"/>
    <mergeCell ref="F36:U42"/>
    <mergeCell ref="V32:AA32"/>
    <mergeCell ref="AB32:AD32"/>
    <mergeCell ref="AE32:AG32"/>
    <mergeCell ref="V36:AC36"/>
    <mergeCell ref="AF36:AO36"/>
    <mergeCell ref="C31:D31"/>
    <mergeCell ref="C32:D32"/>
    <mergeCell ref="E32:F32"/>
    <mergeCell ref="G32:H32"/>
    <mergeCell ref="I32:J32"/>
    <mergeCell ref="K32:M32"/>
    <mergeCell ref="N32:O32"/>
    <mergeCell ref="P32:Q32"/>
    <mergeCell ref="B35:BH35"/>
    <mergeCell ref="AR36:BG37"/>
    <mergeCell ref="AR38:AU38"/>
    <mergeCell ref="AV38:AY38"/>
    <mergeCell ref="AZ38:BC38"/>
    <mergeCell ref="BD38:BG38"/>
    <mergeCell ref="C33:D33"/>
    <mergeCell ref="E33:F33"/>
    <mergeCell ref="G33:H33"/>
    <mergeCell ref="I33:J33"/>
    <mergeCell ref="K33:M33"/>
    <mergeCell ref="N33:O33"/>
    <mergeCell ref="P33:Q33"/>
    <mergeCell ref="I31:J31"/>
    <mergeCell ref="K31:M31"/>
    <mergeCell ref="N31:O31"/>
    <mergeCell ref="P31:Q31"/>
    <mergeCell ref="E31:F31"/>
    <mergeCell ref="G31:H31"/>
    <mergeCell ref="B18:AX18"/>
    <mergeCell ref="B19:B20"/>
    <mergeCell ref="C19:F19"/>
    <mergeCell ref="G19:K19"/>
    <mergeCell ref="L19:O19"/>
    <mergeCell ref="P19:T19"/>
    <mergeCell ref="AT19:AX19"/>
    <mergeCell ref="U19:X19"/>
    <mergeCell ref="Y19:AB19"/>
    <mergeCell ref="Z25:AD25"/>
    <mergeCell ref="B27:S27"/>
    <mergeCell ref="V27:AH27"/>
    <mergeCell ref="B28:B29"/>
    <mergeCell ref="C28:D29"/>
    <mergeCell ref="AE28:AG29"/>
    <mergeCell ref="V31:AA31"/>
    <mergeCell ref="AB31:AD31"/>
    <mergeCell ref="AE31:AG31"/>
    <mergeCell ref="V28:AA29"/>
    <mergeCell ref="AB28:AD29"/>
    <mergeCell ref="AL28:AS29"/>
    <mergeCell ref="AT28:BB29"/>
    <mergeCell ref="I28:J29"/>
    <mergeCell ref="K28:M29"/>
    <mergeCell ref="I30:J30"/>
    <mergeCell ref="K30:M30"/>
    <mergeCell ref="E28:F29"/>
    <mergeCell ref="G28:H29"/>
    <mergeCell ref="C30:D30"/>
    <mergeCell ref="E30:F30"/>
    <mergeCell ref="G30:H30"/>
    <mergeCell ref="BC28:BE29"/>
    <mergeCell ref="AL30:AS30"/>
    <mergeCell ref="AT30:BB30"/>
    <mergeCell ref="BC30:BE30"/>
    <mergeCell ref="N28:O29"/>
    <mergeCell ref="P28:Q29"/>
    <mergeCell ref="N30:O30"/>
    <mergeCell ref="P30:Q30"/>
    <mergeCell ref="V30:AA30"/>
    <mergeCell ref="AB30:AD30"/>
    <mergeCell ref="AE30:AG30"/>
    <mergeCell ref="AC19:AF19"/>
    <mergeCell ref="AG19:AK19"/>
    <mergeCell ref="AL19:AO19"/>
    <mergeCell ref="AP19:AS19"/>
    <mergeCell ref="AY19:BB19"/>
    <mergeCell ref="AN27:BF27"/>
    <mergeCell ref="BE15:BH15"/>
    <mergeCell ref="AW7:BD7"/>
    <mergeCell ref="BE7:BH7"/>
    <mergeCell ref="BE8:BH9"/>
    <mergeCell ref="AW9:BC9"/>
    <mergeCell ref="BE10:BH11"/>
    <mergeCell ref="AW11:BD11"/>
    <mergeCell ref="AX14:BD14"/>
    <mergeCell ref="R14:AC14"/>
    <mergeCell ref="R17:AC17"/>
    <mergeCell ref="C12:K12"/>
    <mergeCell ref="R12:AV12"/>
    <mergeCell ref="R13:AV13"/>
    <mergeCell ref="C14:G14"/>
    <mergeCell ref="H14:N14"/>
    <mergeCell ref="AD15:AR15"/>
    <mergeCell ref="AD16:AR16"/>
    <mergeCell ref="AD17:AR17"/>
    <mergeCell ref="B2:BH2"/>
    <mergeCell ref="B3:BH3"/>
    <mergeCell ref="B4:BH4"/>
    <mergeCell ref="B5:BH5"/>
    <mergeCell ref="B6:BH6"/>
    <mergeCell ref="C7:J7"/>
    <mergeCell ref="R7:U7"/>
    <mergeCell ref="Y10:AV10"/>
    <mergeCell ref="R11:AV11"/>
    <mergeCell ref="V7:AC7"/>
    <mergeCell ref="AI7:AV7"/>
    <mergeCell ref="T8:AC8"/>
    <mergeCell ref="AI8:AV8"/>
    <mergeCell ref="Y9:AV9"/>
    <mergeCell ref="C10:M10"/>
    <mergeCell ref="C11:I11"/>
    <mergeCell ref="BE13:BH14"/>
    <mergeCell ref="BB102:BC102"/>
    <mergeCell ref="BD102:BE102"/>
    <mergeCell ref="AZ103:BA103"/>
    <mergeCell ref="BB103:BC103"/>
    <mergeCell ref="BD103:BE103"/>
    <mergeCell ref="AV101:AW101"/>
    <mergeCell ref="AX101:AY101"/>
    <mergeCell ref="AZ101:BA101"/>
    <mergeCell ref="BB101:BC101"/>
    <mergeCell ref="BD101:BE101"/>
    <mergeCell ref="AZ102:BA102"/>
    <mergeCell ref="F103:U103"/>
    <mergeCell ref="V103:W103"/>
    <mergeCell ref="X103:Y103"/>
    <mergeCell ref="Z103:AA103"/>
    <mergeCell ref="AB103:AC103"/>
    <mergeCell ref="AD103:AE103"/>
    <mergeCell ref="AF103:AG103"/>
    <mergeCell ref="AV103:AW103"/>
    <mergeCell ref="AX103:AY103"/>
    <mergeCell ref="AH103:AI103"/>
    <mergeCell ref="AJ103:AK103"/>
    <mergeCell ref="AL103:AM103"/>
    <mergeCell ref="AN103:AO103"/>
    <mergeCell ref="AP103:AQ103"/>
    <mergeCell ref="AR103:AS103"/>
    <mergeCell ref="AT103:AU103"/>
    <mergeCell ref="F101:U101"/>
    <mergeCell ref="V101:W101"/>
    <mergeCell ref="X101:Y101"/>
    <mergeCell ref="Z101:AA101"/>
    <mergeCell ref="AB101:AC101"/>
    <mergeCell ref="AV100:AW100"/>
    <mergeCell ref="AX100:AY100"/>
    <mergeCell ref="AZ100:BA100"/>
    <mergeCell ref="BB100:BC100"/>
    <mergeCell ref="BD100:BE100"/>
    <mergeCell ref="BF100:BG100"/>
    <mergeCell ref="AH100:AI100"/>
    <mergeCell ref="AJ100:AK100"/>
    <mergeCell ref="AL100:AM100"/>
    <mergeCell ref="AN100:AO100"/>
    <mergeCell ref="AP100:AQ100"/>
    <mergeCell ref="AR100:AS100"/>
    <mergeCell ref="AT100:AU100"/>
    <mergeCell ref="BF103:BG103"/>
    <mergeCell ref="BF101:BG101"/>
    <mergeCell ref="BF102:BG102"/>
    <mergeCell ref="AV102:AW102"/>
    <mergeCell ref="AX102:AY102"/>
    <mergeCell ref="AH102:AI102"/>
    <mergeCell ref="AJ102:AK102"/>
    <mergeCell ref="AL102:AM102"/>
    <mergeCell ref="AN102:AO102"/>
    <mergeCell ref="AP102:AQ102"/>
    <mergeCell ref="AR102:AS102"/>
    <mergeCell ref="AT102:AU102"/>
    <mergeCell ref="AH101:AI101"/>
    <mergeCell ref="AJ101:AK101"/>
    <mergeCell ref="AL101:AM101"/>
    <mergeCell ref="AN101:AO101"/>
    <mergeCell ref="AP101:AQ101"/>
    <mergeCell ref="AR101:AS101"/>
    <mergeCell ref="AT101:AU101"/>
    <mergeCell ref="F99:U99"/>
    <mergeCell ref="V99:W99"/>
    <mergeCell ref="X99:Y99"/>
    <mergeCell ref="Z99:AA99"/>
    <mergeCell ref="AB99:AC99"/>
    <mergeCell ref="AD99:AE99"/>
    <mergeCell ref="AF99:AG99"/>
    <mergeCell ref="AD101:AE101"/>
    <mergeCell ref="AF101:AG101"/>
    <mergeCell ref="F102:U102"/>
    <mergeCell ref="V102:W102"/>
    <mergeCell ref="X102:Y102"/>
    <mergeCell ref="Z102:AA102"/>
    <mergeCell ref="AB102:AC102"/>
    <mergeCell ref="AD102:AE102"/>
    <mergeCell ref="AF102:AG102"/>
    <mergeCell ref="F98:U98"/>
    <mergeCell ref="V98:W98"/>
    <mergeCell ref="X98:Y98"/>
    <mergeCell ref="Z98:AA98"/>
    <mergeCell ref="AB98:AC98"/>
    <mergeCell ref="AD98:AE98"/>
    <mergeCell ref="AF98:AG98"/>
    <mergeCell ref="F100:U100"/>
    <mergeCell ref="V100:W100"/>
    <mergeCell ref="X100:Y100"/>
    <mergeCell ref="Z100:AA100"/>
    <mergeCell ref="AB100:AC100"/>
    <mergeCell ref="AD100:AE100"/>
    <mergeCell ref="AF100:AG100"/>
    <mergeCell ref="AV98:AW98"/>
    <mergeCell ref="AX98:AY98"/>
    <mergeCell ref="AZ98:BA98"/>
    <mergeCell ref="BB98:BC98"/>
    <mergeCell ref="BD98:BE98"/>
    <mergeCell ref="BF98:BG98"/>
    <mergeCell ref="AH98:AI98"/>
    <mergeCell ref="AJ98:AK98"/>
    <mergeCell ref="AL98:AM98"/>
    <mergeCell ref="AN98:AO98"/>
    <mergeCell ref="AP98:AQ98"/>
    <mergeCell ref="AR98:AS98"/>
    <mergeCell ref="AT98:AU98"/>
    <mergeCell ref="AV99:AW99"/>
    <mergeCell ref="AX99:AY99"/>
    <mergeCell ref="AZ99:BA99"/>
    <mergeCell ref="BB99:BC99"/>
    <mergeCell ref="BD99:BE99"/>
    <mergeCell ref="BF99:BG99"/>
    <mergeCell ref="AH99:AI99"/>
    <mergeCell ref="AJ99:AK99"/>
    <mergeCell ref="AL99:AM99"/>
    <mergeCell ref="AN99:AO99"/>
    <mergeCell ref="AP99:AQ99"/>
    <mergeCell ref="AR99:AS99"/>
    <mergeCell ref="AT99:AU99"/>
    <mergeCell ref="AZ95:BA95"/>
    <mergeCell ref="BB95:BC95"/>
    <mergeCell ref="BD95:BE95"/>
    <mergeCell ref="BF95:BG95"/>
    <mergeCell ref="AH95:AI95"/>
    <mergeCell ref="AJ95:AK95"/>
    <mergeCell ref="AL95:AM95"/>
    <mergeCell ref="AN95:AO95"/>
    <mergeCell ref="AP95:AQ95"/>
    <mergeCell ref="AR95:AS95"/>
    <mergeCell ref="AT95:AU95"/>
    <mergeCell ref="F95:U95"/>
    <mergeCell ref="V95:W95"/>
    <mergeCell ref="X95:Y95"/>
    <mergeCell ref="Z95:AA95"/>
    <mergeCell ref="AB95:AC95"/>
    <mergeCell ref="AD95:AE95"/>
    <mergeCell ref="AF95:AG95"/>
    <mergeCell ref="AX95:AY95"/>
    <mergeCell ref="F96:U96"/>
    <mergeCell ref="V96:W96"/>
    <mergeCell ref="X96:Y96"/>
    <mergeCell ref="Z96:AA96"/>
    <mergeCell ref="AB96:AC96"/>
    <mergeCell ref="AD96:AE96"/>
    <mergeCell ref="AF96:AG96"/>
    <mergeCell ref="BB97:BC97"/>
    <mergeCell ref="BD97:BE97"/>
    <mergeCell ref="AV96:AW96"/>
    <mergeCell ref="AX96:AY96"/>
    <mergeCell ref="AZ96:BA96"/>
    <mergeCell ref="BB96:BC96"/>
    <mergeCell ref="BD96:BE96"/>
    <mergeCell ref="BF96:BG96"/>
    <mergeCell ref="AZ97:BA97"/>
    <mergeCell ref="BF97:BG97"/>
    <mergeCell ref="F97:U97"/>
    <mergeCell ref="V97:W97"/>
    <mergeCell ref="X97:Y97"/>
    <mergeCell ref="Z97:AA97"/>
    <mergeCell ref="AB97:AC97"/>
    <mergeCell ref="AD97:AE97"/>
    <mergeCell ref="AF97:AG97"/>
    <mergeCell ref="AH96:AI96"/>
    <mergeCell ref="AJ96:AK96"/>
    <mergeCell ref="AL96:AM96"/>
    <mergeCell ref="AN96:AO96"/>
    <mergeCell ref="AP96:AQ96"/>
    <mergeCell ref="AR96:AS96"/>
    <mergeCell ref="AT96:AU96"/>
    <mergeCell ref="BF109:BG109"/>
    <mergeCell ref="AH109:AI109"/>
    <mergeCell ref="AJ109:AK109"/>
    <mergeCell ref="AL109:AM109"/>
    <mergeCell ref="AN109:AO109"/>
    <mergeCell ref="AP109:AQ109"/>
    <mergeCell ref="AR109:AS109"/>
    <mergeCell ref="AT109:AU109"/>
    <mergeCell ref="E109:U109"/>
    <mergeCell ref="V109:W109"/>
    <mergeCell ref="X109:Y109"/>
    <mergeCell ref="Z109:AA109"/>
    <mergeCell ref="AB109:AC109"/>
    <mergeCell ref="AD109:AE109"/>
    <mergeCell ref="AF109:AG109"/>
    <mergeCell ref="BN111:BU114"/>
    <mergeCell ref="BD112:BE112"/>
    <mergeCell ref="BF112:BG112"/>
    <mergeCell ref="BD113:BE113"/>
    <mergeCell ref="BF113:BG113"/>
    <mergeCell ref="E113:AQ113"/>
    <mergeCell ref="AR113:AS113"/>
    <mergeCell ref="AT113:AU113"/>
    <mergeCell ref="AV113:AW113"/>
    <mergeCell ref="AX113:AY113"/>
    <mergeCell ref="AZ113:BA113"/>
    <mergeCell ref="BB113:BC113"/>
    <mergeCell ref="E114:AQ114"/>
    <mergeCell ref="AR114:AS114"/>
    <mergeCell ref="AT114:AU114"/>
    <mergeCell ref="AV114:AW114"/>
    <mergeCell ref="AX114:AY114"/>
    <mergeCell ref="R123:U123"/>
    <mergeCell ref="AX123:AZ123"/>
    <mergeCell ref="AJ116:BG116"/>
    <mergeCell ref="H118:BG118"/>
    <mergeCell ref="H119:O119"/>
    <mergeCell ref="X119:AD119"/>
    <mergeCell ref="R120:U120"/>
    <mergeCell ref="E115:BG115"/>
    <mergeCell ref="F116:U116"/>
    <mergeCell ref="V116:W116"/>
    <mergeCell ref="X116:Y116"/>
    <mergeCell ref="Z116:AA116"/>
    <mergeCell ref="AB116:AC116"/>
    <mergeCell ref="AD116:AE116"/>
    <mergeCell ref="AV108:AW108"/>
    <mergeCell ref="AX108:AY108"/>
    <mergeCell ref="AZ108:BA108"/>
    <mergeCell ref="BB108:BC108"/>
    <mergeCell ref="BD108:BE108"/>
    <mergeCell ref="BF108:BG108"/>
    <mergeCell ref="AH108:AI108"/>
    <mergeCell ref="AJ108:AK108"/>
    <mergeCell ref="AL108:AM108"/>
    <mergeCell ref="AN108:AO108"/>
    <mergeCell ref="AP108:AQ108"/>
    <mergeCell ref="AR108:AS108"/>
    <mergeCell ref="AT108:AU108"/>
    <mergeCell ref="E108:U108"/>
    <mergeCell ref="V108:W108"/>
    <mergeCell ref="X108:Y108"/>
    <mergeCell ref="Z108:AA108"/>
    <mergeCell ref="AB108:AC108"/>
    <mergeCell ref="AZ114:BA114"/>
    <mergeCell ref="BB114:BC114"/>
    <mergeCell ref="AF116:AG116"/>
    <mergeCell ref="AH116:AI116"/>
    <mergeCell ref="X122:AD122"/>
    <mergeCell ref="AI122:AV122"/>
    <mergeCell ref="AZ122:BG122"/>
    <mergeCell ref="BD114:BE114"/>
    <mergeCell ref="BF114:BG114"/>
    <mergeCell ref="BF110:BG110"/>
    <mergeCell ref="E110:AQ110"/>
    <mergeCell ref="AR110:AS110"/>
    <mergeCell ref="AT110:AU110"/>
    <mergeCell ref="AV110:AW110"/>
    <mergeCell ref="AX110:AY110"/>
    <mergeCell ref="AZ110:BA110"/>
    <mergeCell ref="BB110:BC110"/>
    <mergeCell ref="E112:AQ112"/>
    <mergeCell ref="AR112:AS112"/>
    <mergeCell ref="AT112:AU112"/>
    <mergeCell ref="AV112:AW112"/>
    <mergeCell ref="AX112:AY112"/>
    <mergeCell ref="AZ112:BA112"/>
    <mergeCell ref="BB112:BC112"/>
    <mergeCell ref="E111:AQ111"/>
    <mergeCell ref="AR111:AS111"/>
    <mergeCell ref="AT111:AU111"/>
    <mergeCell ref="AV111:AW111"/>
    <mergeCell ref="AX111:AY111"/>
    <mergeCell ref="AZ111:BA111"/>
    <mergeCell ref="BB111:BC111"/>
    <mergeCell ref="BD111:BE111"/>
    <mergeCell ref="BF111:BG111"/>
    <mergeCell ref="AZ107:BA107"/>
    <mergeCell ref="BB107:BC107"/>
    <mergeCell ref="BD107:BE107"/>
    <mergeCell ref="AV105:AW105"/>
    <mergeCell ref="AX105:AY105"/>
    <mergeCell ref="AZ105:BA105"/>
    <mergeCell ref="BB105:BC105"/>
    <mergeCell ref="BD105:BE105"/>
    <mergeCell ref="AZ106:BA106"/>
    <mergeCell ref="E107:U107"/>
    <mergeCell ref="V107:W107"/>
    <mergeCell ref="X107:Y107"/>
    <mergeCell ref="Z107:AA107"/>
    <mergeCell ref="AB107:AC107"/>
    <mergeCell ref="AD107:AE107"/>
    <mergeCell ref="AF107:AG107"/>
    <mergeCell ref="BD110:BE110"/>
    <mergeCell ref="AD108:AE108"/>
    <mergeCell ref="AF108:AG108"/>
    <mergeCell ref="AV109:AW109"/>
    <mergeCell ref="AX109:AY109"/>
    <mergeCell ref="AZ109:BA109"/>
    <mergeCell ref="BB109:BC109"/>
    <mergeCell ref="BD109:BE109"/>
    <mergeCell ref="AP106:AQ106"/>
    <mergeCell ref="AV107:AW107"/>
    <mergeCell ref="AX107:AY107"/>
    <mergeCell ref="AH107:AI107"/>
    <mergeCell ref="AJ107:AK107"/>
    <mergeCell ref="AL107:AM107"/>
    <mergeCell ref="AN107:AO107"/>
    <mergeCell ref="F104:U104"/>
    <mergeCell ref="V104:W104"/>
    <mergeCell ref="X104:Y104"/>
    <mergeCell ref="Z104:AA104"/>
    <mergeCell ref="AB104:AC104"/>
    <mergeCell ref="AD104:AE104"/>
    <mergeCell ref="AF104:AG104"/>
    <mergeCell ref="AH105:AI105"/>
    <mergeCell ref="AJ105:AK105"/>
    <mergeCell ref="AL105:AM105"/>
    <mergeCell ref="AN105:AO105"/>
    <mergeCell ref="AP105:AQ105"/>
    <mergeCell ref="AR105:AS105"/>
    <mergeCell ref="AT105:AU105"/>
    <mergeCell ref="BB106:BC106"/>
    <mergeCell ref="BD106:BE106"/>
    <mergeCell ref="X93:Y93"/>
    <mergeCell ref="F105:U105"/>
    <mergeCell ref="V105:W105"/>
    <mergeCell ref="X105:Y105"/>
    <mergeCell ref="Z105:AA105"/>
    <mergeCell ref="AB105:AC105"/>
    <mergeCell ref="AD105:AE105"/>
    <mergeCell ref="AF105:AG105"/>
    <mergeCell ref="F106:U106"/>
    <mergeCell ref="V106:W106"/>
    <mergeCell ref="X106:Y106"/>
    <mergeCell ref="Z106:AA106"/>
    <mergeCell ref="AB106:AC106"/>
    <mergeCell ref="AD106:AE106"/>
    <mergeCell ref="AF106:AG106"/>
    <mergeCell ref="F94:U94"/>
    <mergeCell ref="AP107:AQ107"/>
    <mergeCell ref="AR107:AS107"/>
    <mergeCell ref="AT107:AU107"/>
    <mergeCell ref="AV104:AW104"/>
    <mergeCell ref="AX104:AY104"/>
    <mergeCell ref="AZ104:BA104"/>
    <mergeCell ref="BB104:BC104"/>
    <mergeCell ref="BD104:BE104"/>
    <mergeCell ref="BF104:BG104"/>
    <mergeCell ref="AH104:AI104"/>
    <mergeCell ref="AJ104:AK104"/>
    <mergeCell ref="AL104:AM104"/>
    <mergeCell ref="AN104:AO104"/>
    <mergeCell ref="AP104:AQ104"/>
    <mergeCell ref="AR104:AS104"/>
    <mergeCell ref="AT104:AU104"/>
    <mergeCell ref="BF107:BG107"/>
    <mergeCell ref="BF105:BG105"/>
    <mergeCell ref="BF106:BG106"/>
    <mergeCell ref="AV106:AW106"/>
    <mergeCell ref="AX106:AY106"/>
    <mergeCell ref="AH106:AI106"/>
    <mergeCell ref="AJ106:AK106"/>
    <mergeCell ref="AL106:AM106"/>
    <mergeCell ref="AN106:AO106"/>
    <mergeCell ref="AR106:AS106"/>
    <mergeCell ref="AT106:AU106"/>
    <mergeCell ref="V94:W94"/>
    <mergeCell ref="X94:Y94"/>
    <mergeCell ref="Z94:AA94"/>
    <mergeCell ref="AB94:AC94"/>
    <mergeCell ref="AD94:AE94"/>
    <mergeCell ref="AF94:AG94"/>
    <mergeCell ref="AF93:AG93"/>
    <mergeCell ref="V91:W91"/>
    <mergeCell ref="X91:Y91"/>
    <mergeCell ref="Z91:AA91"/>
    <mergeCell ref="AB91:AC91"/>
    <mergeCell ref="AD91:AE91"/>
    <mergeCell ref="AF91:AG91"/>
    <mergeCell ref="AV97:AW97"/>
    <mergeCell ref="AX97:AY97"/>
    <mergeCell ref="AH97:AI97"/>
    <mergeCell ref="AJ97:AK97"/>
    <mergeCell ref="AL97:AM97"/>
    <mergeCell ref="AN97:AO97"/>
    <mergeCell ref="AP97:AQ97"/>
    <mergeCell ref="AR97:AS97"/>
    <mergeCell ref="AT97:AU97"/>
    <mergeCell ref="AV94:AW94"/>
    <mergeCell ref="AX94:AY94"/>
    <mergeCell ref="AH94:AI94"/>
    <mergeCell ref="AJ94:AK94"/>
    <mergeCell ref="AL94:AM94"/>
    <mergeCell ref="AN94:AO94"/>
    <mergeCell ref="AP94:AQ94"/>
    <mergeCell ref="AR94:AS94"/>
    <mergeCell ref="AT94:AU94"/>
    <mergeCell ref="AV95:AW95"/>
    <mergeCell ref="BF79:BG79"/>
    <mergeCell ref="AX80:AY80"/>
    <mergeCell ref="AV83:AW83"/>
    <mergeCell ref="AX83:AY83"/>
    <mergeCell ref="AH83:AI83"/>
    <mergeCell ref="AJ83:AK83"/>
    <mergeCell ref="AL83:AM83"/>
    <mergeCell ref="AN83:AO83"/>
    <mergeCell ref="AP83:AQ83"/>
    <mergeCell ref="AR83:AS83"/>
    <mergeCell ref="AT83:AU83"/>
    <mergeCell ref="BB83:BC83"/>
    <mergeCell ref="BD83:BE83"/>
    <mergeCell ref="BF83:BG83"/>
    <mergeCell ref="BB81:BC81"/>
    <mergeCell ref="AL84:AM84"/>
    <mergeCell ref="AN84:AO84"/>
    <mergeCell ref="AP84:AQ84"/>
    <mergeCell ref="AR84:AS84"/>
    <mergeCell ref="AT84:AU84"/>
    <mergeCell ref="AV84:AW84"/>
    <mergeCell ref="AZ81:BA81"/>
    <mergeCell ref="AR78:AS78"/>
    <mergeCell ref="AT78:AU78"/>
    <mergeCell ref="AV78:AW78"/>
    <mergeCell ref="AX78:AY78"/>
    <mergeCell ref="AZ78:BA78"/>
    <mergeCell ref="BB78:BC78"/>
    <mergeCell ref="BD78:BE78"/>
    <mergeCell ref="BF78:BG78"/>
    <mergeCell ref="X78:Y78"/>
    <mergeCell ref="Z78:AA78"/>
    <mergeCell ref="AH78:AI78"/>
    <mergeCell ref="AJ78:AK78"/>
    <mergeCell ref="AL78:AM78"/>
    <mergeCell ref="AN78:AO78"/>
    <mergeCell ref="AP78:AQ78"/>
    <mergeCell ref="AT80:AU80"/>
    <mergeCell ref="AV80:AW80"/>
    <mergeCell ref="AF80:AG80"/>
    <mergeCell ref="AH80:AI80"/>
    <mergeCell ref="AJ80:AK80"/>
    <mergeCell ref="AL80:AM80"/>
    <mergeCell ref="AN80:AO80"/>
    <mergeCell ref="AP80:AQ80"/>
    <mergeCell ref="AR80:AS80"/>
    <mergeCell ref="BD80:BE80"/>
    <mergeCell ref="BF80:BG80"/>
    <mergeCell ref="BB80:BC80"/>
    <mergeCell ref="AV79:AW79"/>
    <mergeCell ref="AX79:AY79"/>
    <mergeCell ref="AZ79:BA79"/>
    <mergeCell ref="BB79:BC79"/>
    <mergeCell ref="BD79:BE79"/>
    <mergeCell ref="AH76:AI76"/>
    <mergeCell ref="AJ76:AK76"/>
    <mergeCell ref="AL76:AM76"/>
    <mergeCell ref="AN76:AO76"/>
    <mergeCell ref="AP76:AQ76"/>
    <mergeCell ref="X76:Y76"/>
    <mergeCell ref="Z76:AA76"/>
    <mergeCell ref="X77:Y77"/>
    <mergeCell ref="Z77:AA77"/>
    <mergeCell ref="AB77:AC77"/>
    <mergeCell ref="AD77:AE77"/>
    <mergeCell ref="AF77:AG77"/>
    <mergeCell ref="AZ76:BA76"/>
    <mergeCell ref="AZ77:BA77"/>
    <mergeCell ref="BB77:BC77"/>
    <mergeCell ref="BD77:BE77"/>
    <mergeCell ref="BF77:BG77"/>
    <mergeCell ref="AR76:AS76"/>
    <mergeCell ref="AT76:AU76"/>
    <mergeCell ref="AV76:AW76"/>
    <mergeCell ref="AX76:AY76"/>
    <mergeCell ref="BB76:BC76"/>
    <mergeCell ref="BD76:BE76"/>
    <mergeCell ref="BF76:BG76"/>
    <mergeCell ref="AV77:AW77"/>
    <mergeCell ref="AX77:AY77"/>
    <mergeCell ref="AH77:AI77"/>
    <mergeCell ref="AJ77:AK77"/>
    <mergeCell ref="AL77:AM77"/>
    <mergeCell ref="AN77:AO77"/>
    <mergeCell ref="AP77:AQ77"/>
    <mergeCell ref="AR77:AS77"/>
    <mergeCell ref="AZ94:BA94"/>
    <mergeCell ref="BB94:BC94"/>
    <mergeCell ref="BD94:BE94"/>
    <mergeCell ref="BF94:BG94"/>
    <mergeCell ref="BJ94:BY94"/>
    <mergeCell ref="AT93:AU93"/>
    <mergeCell ref="AV93:AW93"/>
    <mergeCell ref="AX93:AY93"/>
    <mergeCell ref="AZ93:BA93"/>
    <mergeCell ref="BB93:BC93"/>
    <mergeCell ref="BD93:BE93"/>
    <mergeCell ref="BF93:BG93"/>
    <mergeCell ref="BB91:BC91"/>
    <mergeCell ref="BD91:BE91"/>
    <mergeCell ref="BF91:BG91"/>
    <mergeCell ref="AH91:AI91"/>
    <mergeCell ref="AJ91:AK91"/>
    <mergeCell ref="AL91:AM91"/>
    <mergeCell ref="AN91:AO91"/>
    <mergeCell ref="AP91:AQ91"/>
    <mergeCell ref="AR91:AS91"/>
    <mergeCell ref="AT91:AU91"/>
    <mergeCell ref="AH93:AI93"/>
    <mergeCell ref="AJ93:AK93"/>
    <mergeCell ref="AL93:AM93"/>
    <mergeCell ref="AN93:AO93"/>
    <mergeCell ref="AP93:AQ93"/>
    <mergeCell ref="AR93:AS93"/>
    <mergeCell ref="E92:BG92"/>
    <mergeCell ref="E91:U91"/>
    <mergeCell ref="F93:U93"/>
    <mergeCell ref="V93:W93"/>
    <mergeCell ref="Z93:AA93"/>
    <mergeCell ref="AB93:AC93"/>
    <mergeCell ref="AD93:AE93"/>
    <mergeCell ref="AR90:AS90"/>
    <mergeCell ref="AT90:AU90"/>
    <mergeCell ref="AV90:AW90"/>
    <mergeCell ref="AX90:AY90"/>
    <mergeCell ref="AZ90:BA90"/>
    <mergeCell ref="BB90:BC90"/>
    <mergeCell ref="BD90:BE90"/>
    <mergeCell ref="BF90:BG90"/>
    <mergeCell ref="AD90:AE90"/>
    <mergeCell ref="AF90:AG90"/>
    <mergeCell ref="AH90:AI90"/>
    <mergeCell ref="AJ90:AK90"/>
    <mergeCell ref="AL90:AM90"/>
    <mergeCell ref="AN90:AO90"/>
    <mergeCell ref="AP90:AQ90"/>
    <mergeCell ref="AV91:AW91"/>
    <mergeCell ref="AX91:AY91"/>
    <mergeCell ref="AZ91:BA91"/>
    <mergeCell ref="F84:U84"/>
    <mergeCell ref="V84:W84"/>
    <mergeCell ref="X84:Y84"/>
    <mergeCell ref="Z84:AA84"/>
    <mergeCell ref="AB84:AC84"/>
    <mergeCell ref="AD84:AE84"/>
    <mergeCell ref="AF84:AG84"/>
    <mergeCell ref="F82:U82"/>
    <mergeCell ref="V82:W82"/>
    <mergeCell ref="X82:Y82"/>
    <mergeCell ref="Z82:AA82"/>
    <mergeCell ref="AB82:AC82"/>
    <mergeCell ref="AD82:AE82"/>
    <mergeCell ref="F83:U83"/>
    <mergeCell ref="V83:W83"/>
    <mergeCell ref="X83:Y83"/>
    <mergeCell ref="Z83:AA83"/>
    <mergeCell ref="AB83:AC83"/>
    <mergeCell ref="V81:W81"/>
    <mergeCell ref="X81:Y81"/>
    <mergeCell ref="AF81:AG81"/>
    <mergeCell ref="AH81:AI81"/>
    <mergeCell ref="AJ81:AK81"/>
    <mergeCell ref="AL81:AM81"/>
    <mergeCell ref="AN81:AO81"/>
    <mergeCell ref="AZ84:BA84"/>
    <mergeCell ref="BB84:BC84"/>
    <mergeCell ref="BD84:BE84"/>
    <mergeCell ref="BF84:BG84"/>
    <mergeCell ref="AT82:AU82"/>
    <mergeCell ref="AV82:AW82"/>
    <mergeCell ref="AX82:AY82"/>
    <mergeCell ref="AZ82:BA82"/>
    <mergeCell ref="BB82:BC82"/>
    <mergeCell ref="BD82:BE82"/>
    <mergeCell ref="BF82:BG82"/>
    <mergeCell ref="AX84:AY84"/>
    <mergeCell ref="AH84:AI84"/>
    <mergeCell ref="AJ84:AK84"/>
    <mergeCell ref="BD81:BE81"/>
    <mergeCell ref="BF81:BG81"/>
    <mergeCell ref="V76:W76"/>
    <mergeCell ref="E77:E78"/>
    <mergeCell ref="F77:U77"/>
    <mergeCell ref="V77:W77"/>
    <mergeCell ref="V78:W78"/>
    <mergeCell ref="V79:W79"/>
    <mergeCell ref="E79:E80"/>
    <mergeCell ref="F80:U80"/>
    <mergeCell ref="AF82:AG82"/>
    <mergeCell ref="AH82:AI82"/>
    <mergeCell ref="AJ82:AK82"/>
    <mergeCell ref="AL82:AM82"/>
    <mergeCell ref="AN82:AO82"/>
    <mergeCell ref="AP82:AQ82"/>
    <mergeCell ref="AR82:AS82"/>
    <mergeCell ref="AZ83:BA83"/>
    <mergeCell ref="E81:E82"/>
    <mergeCell ref="AD83:AE83"/>
    <mergeCell ref="AF83:AG83"/>
    <mergeCell ref="AH79:AI79"/>
    <mergeCell ref="AJ79:AK79"/>
    <mergeCell ref="AL79:AM79"/>
    <mergeCell ref="AN79:AO79"/>
    <mergeCell ref="AP79:AQ79"/>
    <mergeCell ref="AR79:AS79"/>
    <mergeCell ref="AT79:AU79"/>
    <mergeCell ref="AZ80:BA80"/>
    <mergeCell ref="AP81:AQ81"/>
    <mergeCell ref="AR81:AS81"/>
    <mergeCell ref="AT81:AU81"/>
    <mergeCell ref="AV81:AW81"/>
    <mergeCell ref="AX81:AY81"/>
    <mergeCell ref="F81:U81"/>
    <mergeCell ref="Z81:AA81"/>
    <mergeCell ref="AB81:AC81"/>
    <mergeCell ref="V80:W80"/>
    <mergeCell ref="X80:Y80"/>
    <mergeCell ref="Z80:AA80"/>
    <mergeCell ref="AB80:AC80"/>
    <mergeCell ref="AD80:AE80"/>
    <mergeCell ref="AD81:AE81"/>
    <mergeCell ref="Z74:AA74"/>
    <mergeCell ref="AB74:AC74"/>
    <mergeCell ref="AD74:AE74"/>
    <mergeCell ref="AF74:AG74"/>
    <mergeCell ref="E75:E76"/>
    <mergeCell ref="AF76:AG76"/>
    <mergeCell ref="AB78:AC78"/>
    <mergeCell ref="AD78:AE78"/>
    <mergeCell ref="AF78:AG78"/>
    <mergeCell ref="F78:U78"/>
    <mergeCell ref="F79:U79"/>
    <mergeCell ref="X79:Y79"/>
    <mergeCell ref="Z79:AA79"/>
    <mergeCell ref="AB79:AC79"/>
    <mergeCell ref="AD79:AE79"/>
    <mergeCell ref="AF79:AG79"/>
    <mergeCell ref="F74:U74"/>
    <mergeCell ref="F75:U75"/>
    <mergeCell ref="AD75:AE75"/>
    <mergeCell ref="AF75:AG75"/>
    <mergeCell ref="AB76:AC76"/>
    <mergeCell ref="AD76:AE76"/>
    <mergeCell ref="F76:U76"/>
  </mergeCells>
  <pageMargins left="1.2204724409448819" right="0" top="0" bottom="0" header="0" footer="0"/>
  <pageSetup paperSize="8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zoomScale="60" zoomScaleNormal="60" workbookViewId="0">
      <selection activeCell="I31" sqref="I31"/>
    </sheetView>
  </sheetViews>
  <sheetFormatPr defaultRowHeight="12.75"/>
  <cols>
    <col min="1" max="1" width="9.140625" style="489"/>
  </cols>
  <sheetData>
    <row r="1" spans="2:17" s="489" customFormat="1" ht="13.5" thickBot="1"/>
    <row r="2" spans="2:17" s="489" customFormat="1" ht="23.25" customHeight="1" thickBot="1">
      <c r="B2" s="990" t="s">
        <v>113</v>
      </c>
      <c r="C2" s="991"/>
      <c r="D2" s="991"/>
      <c r="E2" s="991"/>
      <c r="F2" s="991"/>
      <c r="G2" s="991"/>
      <c r="H2" s="991"/>
      <c r="I2" s="991"/>
      <c r="J2" s="991"/>
      <c r="K2" s="991"/>
      <c r="L2" s="991"/>
      <c r="M2" s="991"/>
      <c r="N2" s="991"/>
      <c r="O2" s="992"/>
      <c r="P2" s="974">
        <v>11</v>
      </c>
      <c r="Q2" s="975"/>
    </row>
    <row r="3" spans="2:17" s="489" customFormat="1" ht="23.25" customHeight="1" thickBot="1">
      <c r="B3" s="1011" t="s">
        <v>159</v>
      </c>
      <c r="C3" s="1012"/>
      <c r="D3" s="1012"/>
      <c r="E3" s="1012"/>
      <c r="F3" s="1012"/>
      <c r="G3" s="1012"/>
      <c r="H3" s="1012"/>
      <c r="I3" s="1012"/>
      <c r="J3" s="1012"/>
      <c r="K3" s="1012"/>
      <c r="L3" s="1012"/>
      <c r="M3" s="1012"/>
      <c r="N3" s="1012"/>
      <c r="O3" s="1013"/>
      <c r="P3" s="1006"/>
      <c r="Q3" s="1007"/>
    </row>
    <row r="4" spans="2:17" s="489" customFormat="1" ht="23.25" customHeight="1">
      <c r="B4" s="1008" t="s">
        <v>637</v>
      </c>
      <c r="C4" s="1009"/>
      <c r="D4" s="1009"/>
      <c r="E4" s="1009"/>
      <c r="F4" s="1009"/>
      <c r="G4" s="1009"/>
      <c r="H4" s="1009"/>
      <c r="I4" s="1009"/>
      <c r="J4" s="1009"/>
      <c r="K4" s="1009"/>
      <c r="L4" s="1009"/>
      <c r="M4" s="1009"/>
      <c r="N4" s="1009"/>
      <c r="O4" s="1010"/>
      <c r="P4" s="1006">
        <v>5.5</v>
      </c>
      <c r="Q4" s="1007"/>
    </row>
    <row r="5" spans="2:17" ht="49.5" customHeight="1">
      <c r="B5" s="985" t="s">
        <v>638</v>
      </c>
      <c r="C5" s="986"/>
      <c r="D5" s="986"/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7"/>
      <c r="P5" s="983">
        <v>1</v>
      </c>
      <c r="Q5" s="984"/>
    </row>
    <row r="6" spans="2:17" ht="23.25" customHeight="1">
      <c r="B6" s="985" t="s">
        <v>639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6"/>
      <c r="O6" s="987"/>
      <c r="P6" s="983">
        <v>6</v>
      </c>
      <c r="Q6" s="984"/>
    </row>
    <row r="7" spans="2:17" ht="23.25" customHeight="1">
      <c r="B7" s="985" t="s">
        <v>640</v>
      </c>
      <c r="C7" s="986"/>
      <c r="D7" s="986"/>
      <c r="E7" s="986"/>
      <c r="F7" s="986"/>
      <c r="G7" s="986"/>
      <c r="H7" s="986"/>
      <c r="I7" s="986"/>
      <c r="J7" s="986"/>
      <c r="K7" s="986"/>
      <c r="L7" s="986"/>
      <c r="M7" s="986"/>
      <c r="N7" s="986"/>
      <c r="O7" s="987"/>
      <c r="P7" s="983">
        <v>6</v>
      </c>
      <c r="Q7" s="984"/>
    </row>
    <row r="8" spans="2:17" ht="23.25" customHeight="1">
      <c r="B8" s="985" t="s">
        <v>641</v>
      </c>
      <c r="C8" s="986"/>
      <c r="D8" s="986"/>
      <c r="E8" s="986"/>
      <c r="F8" s="986"/>
      <c r="G8" s="986"/>
      <c r="H8" s="986"/>
      <c r="I8" s="986"/>
      <c r="J8" s="986"/>
      <c r="K8" s="986"/>
      <c r="L8" s="986"/>
      <c r="M8" s="986"/>
      <c r="N8" s="986"/>
      <c r="O8" s="987"/>
      <c r="P8" s="983">
        <v>5</v>
      </c>
      <c r="Q8" s="984"/>
    </row>
    <row r="9" spans="2:17" s="489" customFormat="1" ht="24" customHeight="1" thickBot="1">
      <c r="B9" s="1001" t="s">
        <v>642</v>
      </c>
      <c r="C9" s="1002"/>
      <c r="D9" s="1002"/>
      <c r="E9" s="1002"/>
      <c r="F9" s="1002"/>
      <c r="G9" s="1002"/>
      <c r="H9" s="1002"/>
      <c r="I9" s="1002"/>
      <c r="J9" s="1002"/>
      <c r="K9" s="1002"/>
      <c r="L9" s="1002"/>
      <c r="M9" s="1002"/>
      <c r="N9" s="1002"/>
      <c r="O9" s="1003"/>
      <c r="P9" s="1004">
        <v>3</v>
      </c>
      <c r="Q9" s="1005"/>
    </row>
    <row r="10" spans="2:17" s="489" customFormat="1" ht="24" customHeight="1" thickBot="1">
      <c r="B10" s="993"/>
      <c r="C10" s="994"/>
      <c r="D10" s="994"/>
      <c r="E10" s="994"/>
      <c r="F10" s="994"/>
      <c r="G10" s="994"/>
      <c r="H10" s="994"/>
      <c r="I10" s="994"/>
      <c r="J10" s="994"/>
      <c r="K10" s="994"/>
      <c r="L10" s="994"/>
      <c r="M10" s="994"/>
      <c r="N10" s="994"/>
      <c r="O10" s="995"/>
      <c r="P10" s="996">
        <f>SUM(P4:Q9)</f>
        <v>26.5</v>
      </c>
      <c r="Q10" s="997"/>
    </row>
    <row r="11" spans="2:17" s="489" customFormat="1" ht="24" customHeight="1" thickBot="1">
      <c r="B11" s="998" t="s">
        <v>635</v>
      </c>
      <c r="C11" s="999"/>
      <c r="D11" s="999"/>
      <c r="E11" s="999"/>
      <c r="F11" s="999"/>
      <c r="G11" s="999"/>
      <c r="H11" s="999"/>
      <c r="I11" s="999"/>
      <c r="J11" s="999"/>
      <c r="K11" s="999"/>
      <c r="L11" s="999"/>
      <c r="M11" s="999"/>
      <c r="N11" s="999"/>
      <c r="O11" s="1000"/>
      <c r="P11" s="988">
        <v>30</v>
      </c>
      <c r="Q11" s="989"/>
    </row>
    <row r="12" spans="2:17" s="489" customFormat="1" ht="24" customHeight="1" thickBot="1">
      <c r="B12" s="990" t="s">
        <v>190</v>
      </c>
      <c r="C12" s="991"/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2"/>
      <c r="P12" s="981">
        <v>22.5</v>
      </c>
      <c r="Q12" s="982"/>
    </row>
    <row r="13" spans="2:17" s="490" customFormat="1" ht="24" thickBot="1">
      <c r="B13" s="976" t="s">
        <v>644</v>
      </c>
      <c r="C13" s="977"/>
      <c r="D13" s="977"/>
      <c r="E13" s="977"/>
      <c r="F13" s="977"/>
      <c r="G13" s="977"/>
      <c r="H13" s="977"/>
      <c r="I13" s="977"/>
      <c r="J13" s="977"/>
      <c r="K13" s="977"/>
      <c r="L13" s="977"/>
      <c r="M13" s="977"/>
      <c r="N13" s="977"/>
      <c r="O13" s="978"/>
      <c r="P13" s="979"/>
      <c r="Q13" s="980"/>
    </row>
    <row r="14" spans="2:17" ht="24" thickBot="1">
      <c r="B14" s="976" t="s">
        <v>636</v>
      </c>
      <c r="C14" s="977"/>
      <c r="D14" s="977"/>
      <c r="E14" s="977"/>
      <c r="F14" s="977"/>
      <c r="G14" s="977"/>
      <c r="H14" s="977"/>
      <c r="I14" s="977"/>
      <c r="J14" s="977"/>
      <c r="K14" s="977"/>
      <c r="L14" s="977"/>
      <c r="M14" s="977"/>
      <c r="N14" s="977"/>
      <c r="O14" s="978"/>
      <c r="P14" s="979">
        <f>SUM(P2,P10,P11,P12)</f>
        <v>90</v>
      </c>
      <c r="Q14" s="980"/>
    </row>
  </sheetData>
  <mergeCells count="26">
    <mergeCell ref="P4:Q4"/>
    <mergeCell ref="B4:O4"/>
    <mergeCell ref="B3:O3"/>
    <mergeCell ref="P3:Q3"/>
    <mergeCell ref="P7:Q7"/>
    <mergeCell ref="B7:O7"/>
    <mergeCell ref="P6:Q6"/>
    <mergeCell ref="B6:O6"/>
    <mergeCell ref="P5:Q5"/>
    <mergeCell ref="B5:O5"/>
    <mergeCell ref="P2:Q2"/>
    <mergeCell ref="B13:O13"/>
    <mergeCell ref="P13:Q13"/>
    <mergeCell ref="P14:Q14"/>
    <mergeCell ref="B14:O14"/>
    <mergeCell ref="P12:Q12"/>
    <mergeCell ref="P8:Q8"/>
    <mergeCell ref="B8:O8"/>
    <mergeCell ref="P11:Q11"/>
    <mergeCell ref="B2:O2"/>
    <mergeCell ref="B10:O10"/>
    <mergeCell ref="P10:Q10"/>
    <mergeCell ref="B11:O11"/>
    <mergeCell ref="B12:O12"/>
    <mergeCell ref="B9:O9"/>
    <mergeCell ref="P9:Q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15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7.5703125" customWidth="1"/>
    <col min="2" max="2" width="61.7109375" customWidth="1"/>
    <col min="3" max="3" width="10.42578125" customWidth="1"/>
    <col min="4" max="4" width="7.7109375" customWidth="1"/>
    <col min="5" max="6" width="6.7109375" customWidth="1"/>
    <col min="7" max="7" width="4.140625" customWidth="1"/>
    <col min="8" max="8" width="4.7109375" customWidth="1"/>
    <col min="9" max="9" width="6.85546875" customWidth="1"/>
    <col min="10" max="10" width="6.42578125" customWidth="1"/>
    <col min="11" max="11" width="6.5703125" customWidth="1"/>
    <col min="12" max="13" width="7.5703125" customWidth="1"/>
    <col min="14" max="14" width="10.5703125" customWidth="1"/>
    <col min="15" max="15" width="15.7109375" customWidth="1"/>
    <col min="16" max="16" width="6.28515625" hidden="1" customWidth="1"/>
    <col min="17" max="17" width="8.85546875" hidden="1" customWidth="1"/>
    <col min="18" max="18" width="9.140625" hidden="1" customWidth="1"/>
    <col min="19" max="19" width="9.7109375" hidden="1" customWidth="1"/>
    <col min="20" max="20" width="13.85546875" customWidth="1"/>
    <col min="21" max="23" width="5.7109375" customWidth="1"/>
    <col min="24" max="24" width="7" customWidth="1"/>
    <col min="25" max="25" width="12.7109375" customWidth="1"/>
    <col min="26" max="27" width="9.140625" customWidth="1"/>
  </cols>
  <sheetData>
    <row r="1" spans="1:27" ht="12.75" customHeight="1">
      <c r="A1" s="199" t="s">
        <v>277</v>
      </c>
      <c r="B1" s="199" t="s">
        <v>278</v>
      </c>
      <c r="C1" s="199" t="s">
        <v>279</v>
      </c>
      <c r="D1" s="199" t="s">
        <v>280</v>
      </c>
      <c r="E1" s="199" t="s">
        <v>281</v>
      </c>
      <c r="F1" s="199" t="s">
        <v>282</v>
      </c>
      <c r="G1" s="199" t="s">
        <v>283</v>
      </c>
      <c r="H1" s="199" t="s">
        <v>284</v>
      </c>
      <c r="I1" s="199" t="s">
        <v>285</v>
      </c>
      <c r="J1" s="199" t="s">
        <v>286</v>
      </c>
      <c r="K1" s="199" t="s">
        <v>287</v>
      </c>
      <c r="L1" s="200" t="s">
        <v>288</v>
      </c>
      <c r="M1" s="200" t="s">
        <v>289</v>
      </c>
      <c r="N1" s="200" t="s">
        <v>290</v>
      </c>
      <c r="O1" s="201" t="s">
        <v>291</v>
      </c>
      <c r="P1" s="200" t="s">
        <v>292</v>
      </c>
      <c r="Q1" s="200" t="s">
        <v>293</v>
      </c>
      <c r="R1" s="200" t="s">
        <v>294</v>
      </c>
      <c r="S1" s="200" t="s">
        <v>295</v>
      </c>
      <c r="T1" s="200" t="s">
        <v>296</v>
      </c>
      <c r="U1" s="200"/>
      <c r="V1" s="200" t="s">
        <v>288</v>
      </c>
      <c r="W1" s="200" t="s">
        <v>289</v>
      </c>
      <c r="X1" s="200" t="s">
        <v>297</v>
      </c>
      <c r="Y1" s="200" t="s">
        <v>298</v>
      </c>
      <c r="Z1" s="55"/>
      <c r="AA1" s="55"/>
    </row>
    <row r="2" spans="1:27" ht="12.75" customHeight="1">
      <c r="A2" s="202">
        <v>1</v>
      </c>
      <c r="B2" s="203" t="s">
        <v>299</v>
      </c>
      <c r="C2" s="202">
        <v>1.5</v>
      </c>
      <c r="D2" s="202">
        <f t="shared" ref="D2:D11" si="0">C2*30</f>
        <v>45</v>
      </c>
      <c r="E2" s="202"/>
      <c r="F2" s="202"/>
      <c r="G2" s="202"/>
      <c r="H2" s="202"/>
      <c r="I2" s="202">
        <v>1</v>
      </c>
      <c r="J2" s="202"/>
      <c r="K2" s="202"/>
      <c r="L2" s="202"/>
      <c r="M2" s="202">
        <v>36</v>
      </c>
      <c r="N2" s="202"/>
      <c r="O2" s="202">
        <f t="shared" ref="O2:O11" si="1">L2*0.3+M2*0.5+N2*1+I2*2+J2*10+K2*8+F2*6+E2*30+G2*45+H2*30</f>
        <v>20</v>
      </c>
      <c r="P2" s="202">
        <f t="shared" ref="P2:P11" si="2">E2*30</f>
        <v>0</v>
      </c>
      <c r="Q2" s="202">
        <f t="shared" ref="Q2:Q11" si="3">G2*45+H2*30</f>
        <v>0</v>
      </c>
      <c r="R2" s="202">
        <f t="shared" ref="R2:R11" si="4">SUM(L2:O2)</f>
        <v>56</v>
      </c>
      <c r="S2" s="202">
        <f t="shared" ref="S2:S11" si="5">R2/30</f>
        <v>1.8666666666666667</v>
      </c>
      <c r="T2" s="202">
        <f t="shared" ref="T2:T3" si="6">C2*30-SUM(L2:N2)</f>
        <v>9</v>
      </c>
      <c r="U2" s="202"/>
      <c r="V2" s="202">
        <f t="shared" ref="V2:X2" si="7">L2/18</f>
        <v>0</v>
      </c>
      <c r="W2" s="202">
        <f t="shared" si="7"/>
        <v>2</v>
      </c>
      <c r="X2" s="202">
        <f t="shared" si="7"/>
        <v>0</v>
      </c>
      <c r="Y2" s="204">
        <f t="shared" ref="Y2:Y11" si="8">SUM(V2:X2)</f>
        <v>2</v>
      </c>
      <c r="Z2" s="55"/>
      <c r="AA2" s="55"/>
    </row>
    <row r="3" spans="1:27" ht="12.75" customHeight="1">
      <c r="A3" s="202">
        <v>1</v>
      </c>
      <c r="B3" s="202" t="s">
        <v>300</v>
      </c>
      <c r="C3" s="202">
        <v>2</v>
      </c>
      <c r="D3" s="202">
        <f t="shared" si="0"/>
        <v>60</v>
      </c>
      <c r="E3" s="202"/>
      <c r="F3" s="202">
        <v>1</v>
      </c>
      <c r="G3" s="202"/>
      <c r="H3" s="202"/>
      <c r="I3" s="202">
        <v>1</v>
      </c>
      <c r="J3" s="202"/>
      <c r="K3" s="202"/>
      <c r="L3" s="202">
        <v>18</v>
      </c>
      <c r="M3" s="202">
        <v>18</v>
      </c>
      <c r="N3" s="202"/>
      <c r="O3" s="202">
        <f t="shared" si="1"/>
        <v>22.4</v>
      </c>
      <c r="P3" s="202">
        <f t="shared" si="2"/>
        <v>0</v>
      </c>
      <c r="Q3" s="202">
        <f t="shared" si="3"/>
        <v>0</v>
      </c>
      <c r="R3" s="202">
        <f t="shared" si="4"/>
        <v>58.4</v>
      </c>
      <c r="S3" s="202">
        <f t="shared" si="5"/>
        <v>1.9466666666666665</v>
      </c>
      <c r="T3" s="202">
        <f t="shared" si="6"/>
        <v>24</v>
      </c>
      <c r="U3" s="202"/>
      <c r="V3" s="202">
        <f t="shared" ref="V3:X3" si="9">L3/18</f>
        <v>1</v>
      </c>
      <c r="W3" s="202">
        <f t="shared" si="9"/>
        <v>1</v>
      </c>
      <c r="X3" s="202">
        <f t="shared" si="9"/>
        <v>0</v>
      </c>
      <c r="Y3" s="204">
        <f t="shared" si="8"/>
        <v>2</v>
      </c>
      <c r="Z3" s="55"/>
      <c r="AA3" s="55"/>
    </row>
    <row r="4" spans="1:27" ht="12.75" customHeight="1">
      <c r="A4" s="202">
        <v>1</v>
      </c>
      <c r="B4" s="202" t="s">
        <v>119</v>
      </c>
      <c r="C4" s="202">
        <v>1.5</v>
      </c>
      <c r="D4" s="202">
        <f t="shared" si="0"/>
        <v>45</v>
      </c>
      <c r="E4" s="202"/>
      <c r="F4" s="202"/>
      <c r="G4" s="202"/>
      <c r="H4" s="202"/>
      <c r="I4" s="202">
        <v>1</v>
      </c>
      <c r="J4" s="202"/>
      <c r="K4" s="202"/>
      <c r="L4" s="205">
        <v>18</v>
      </c>
      <c r="M4" s="205">
        <v>18</v>
      </c>
      <c r="N4" s="202"/>
      <c r="O4" s="202">
        <f t="shared" si="1"/>
        <v>16.399999999999999</v>
      </c>
      <c r="P4" s="202">
        <f t="shared" si="2"/>
        <v>0</v>
      </c>
      <c r="Q4" s="202">
        <f t="shared" si="3"/>
        <v>0</v>
      </c>
      <c r="R4" s="202">
        <f t="shared" si="4"/>
        <v>52.4</v>
      </c>
      <c r="S4" s="202">
        <f t="shared" si="5"/>
        <v>1.7466666666666666</v>
      </c>
      <c r="T4" s="202">
        <v>0</v>
      </c>
      <c r="U4" s="202"/>
      <c r="V4" s="202">
        <f t="shared" ref="V4:X4" si="10">L4/18</f>
        <v>1</v>
      </c>
      <c r="W4" s="202">
        <f t="shared" si="10"/>
        <v>1</v>
      </c>
      <c r="X4" s="202">
        <f t="shared" si="10"/>
        <v>0</v>
      </c>
      <c r="Y4" s="204">
        <f t="shared" si="8"/>
        <v>2</v>
      </c>
      <c r="Z4" s="55"/>
      <c r="AA4" s="55"/>
    </row>
    <row r="5" spans="1:27" ht="12.75" customHeight="1">
      <c r="A5" s="206">
        <v>1</v>
      </c>
      <c r="B5" s="206" t="s">
        <v>142</v>
      </c>
      <c r="C5" s="206">
        <v>2</v>
      </c>
      <c r="D5" s="206">
        <f t="shared" si="0"/>
        <v>60</v>
      </c>
      <c r="E5" s="206"/>
      <c r="F5" s="206">
        <v>1</v>
      </c>
      <c r="G5" s="206"/>
      <c r="H5" s="206"/>
      <c r="I5" s="206"/>
      <c r="J5" s="206"/>
      <c r="K5" s="206"/>
      <c r="L5" s="206">
        <v>2</v>
      </c>
      <c r="M5" s="206"/>
      <c r="N5" s="206">
        <v>32</v>
      </c>
      <c r="O5" s="206">
        <f t="shared" si="1"/>
        <v>38.6</v>
      </c>
      <c r="P5" s="206">
        <f t="shared" si="2"/>
        <v>0</v>
      </c>
      <c r="Q5" s="206">
        <f t="shared" si="3"/>
        <v>0</v>
      </c>
      <c r="R5" s="206">
        <f t="shared" si="4"/>
        <v>72.599999999999994</v>
      </c>
      <c r="S5" s="206">
        <f t="shared" si="5"/>
        <v>2.42</v>
      </c>
      <c r="T5" s="206">
        <f t="shared" ref="T5:T11" si="11">C5*30-SUM(L5:N5)</f>
        <v>26</v>
      </c>
      <c r="U5" s="206"/>
      <c r="V5" s="206">
        <f t="shared" ref="V5:X5" si="12">L5/18</f>
        <v>0.1111111111111111</v>
      </c>
      <c r="W5" s="206">
        <f t="shared" si="12"/>
        <v>0</v>
      </c>
      <c r="X5" s="206">
        <f t="shared" si="12"/>
        <v>1.7777777777777777</v>
      </c>
      <c r="Y5" s="207">
        <f t="shared" si="8"/>
        <v>1.8888888888888888</v>
      </c>
      <c r="Z5" s="55"/>
      <c r="AA5" s="55"/>
    </row>
    <row r="6" spans="1:27" ht="12.75" customHeight="1">
      <c r="A6" s="206">
        <v>1</v>
      </c>
      <c r="B6" s="206" t="s">
        <v>301</v>
      </c>
      <c r="C6" s="206">
        <v>3</v>
      </c>
      <c r="D6" s="206">
        <f t="shared" si="0"/>
        <v>90</v>
      </c>
      <c r="E6" s="206"/>
      <c r="F6" s="206">
        <v>1</v>
      </c>
      <c r="G6" s="206"/>
      <c r="H6" s="206"/>
      <c r="I6" s="206">
        <v>1</v>
      </c>
      <c r="J6" s="206"/>
      <c r="K6" s="206">
        <v>1</v>
      </c>
      <c r="L6" s="206">
        <v>18</v>
      </c>
      <c r="M6" s="206"/>
      <c r="N6" s="206">
        <v>36</v>
      </c>
      <c r="O6" s="206">
        <f t="shared" si="1"/>
        <v>57.4</v>
      </c>
      <c r="P6" s="206">
        <f t="shared" si="2"/>
        <v>0</v>
      </c>
      <c r="Q6" s="206">
        <f t="shared" si="3"/>
        <v>0</v>
      </c>
      <c r="R6" s="206">
        <f t="shared" si="4"/>
        <v>111.4</v>
      </c>
      <c r="S6" s="206">
        <f t="shared" si="5"/>
        <v>3.7133333333333334</v>
      </c>
      <c r="T6" s="206">
        <f t="shared" si="11"/>
        <v>36</v>
      </c>
      <c r="U6" s="206"/>
      <c r="V6" s="206">
        <f t="shared" ref="V6:X6" si="13">L6/18</f>
        <v>1</v>
      </c>
      <c r="W6" s="206">
        <f t="shared" si="13"/>
        <v>0</v>
      </c>
      <c r="X6" s="206">
        <f t="shared" si="13"/>
        <v>2</v>
      </c>
      <c r="Y6" s="207">
        <f t="shared" si="8"/>
        <v>3</v>
      </c>
      <c r="Z6" s="55"/>
      <c r="AA6" s="55"/>
    </row>
    <row r="7" spans="1:27" ht="12.75" customHeight="1">
      <c r="A7" s="206">
        <v>1</v>
      </c>
      <c r="B7" s="208" t="s">
        <v>302</v>
      </c>
      <c r="C7" s="206">
        <v>2</v>
      </c>
      <c r="D7" s="206">
        <f t="shared" si="0"/>
        <v>60</v>
      </c>
      <c r="E7" s="206"/>
      <c r="F7" s="206">
        <v>1</v>
      </c>
      <c r="G7" s="206"/>
      <c r="H7" s="206"/>
      <c r="I7" s="206">
        <v>1</v>
      </c>
      <c r="J7" s="206">
        <v>1</v>
      </c>
      <c r="K7" s="206"/>
      <c r="L7" s="206">
        <v>18</v>
      </c>
      <c r="M7" s="206">
        <v>18</v>
      </c>
      <c r="N7" s="206"/>
      <c r="O7" s="206">
        <f t="shared" si="1"/>
        <v>32.4</v>
      </c>
      <c r="P7" s="206">
        <f t="shared" si="2"/>
        <v>0</v>
      </c>
      <c r="Q7" s="206">
        <f t="shared" si="3"/>
        <v>0</v>
      </c>
      <c r="R7" s="206">
        <f t="shared" si="4"/>
        <v>68.400000000000006</v>
      </c>
      <c r="S7" s="206">
        <f t="shared" si="5"/>
        <v>2.2800000000000002</v>
      </c>
      <c r="T7" s="206">
        <f t="shared" si="11"/>
        <v>24</v>
      </c>
      <c r="U7" s="206"/>
      <c r="V7" s="206">
        <f t="shared" ref="V7:X7" si="14">L7/18</f>
        <v>1</v>
      </c>
      <c r="W7" s="206">
        <f t="shared" si="14"/>
        <v>1</v>
      </c>
      <c r="X7" s="206">
        <f t="shared" si="14"/>
        <v>0</v>
      </c>
      <c r="Y7" s="207">
        <f t="shared" si="8"/>
        <v>2</v>
      </c>
      <c r="Z7" s="55"/>
      <c r="AA7" s="55"/>
    </row>
    <row r="8" spans="1:27" ht="12.75" customHeight="1">
      <c r="A8" s="206">
        <v>1</v>
      </c>
      <c r="B8" s="206" t="s">
        <v>303</v>
      </c>
      <c r="C8" s="205">
        <v>3.5</v>
      </c>
      <c r="D8" s="205">
        <f t="shared" si="0"/>
        <v>105</v>
      </c>
      <c r="E8" s="206"/>
      <c r="F8" s="206">
        <v>1</v>
      </c>
      <c r="G8" s="206"/>
      <c r="H8" s="206"/>
      <c r="I8" s="206">
        <v>1</v>
      </c>
      <c r="J8" s="206"/>
      <c r="K8" s="206">
        <v>1</v>
      </c>
      <c r="L8" s="206">
        <v>36</v>
      </c>
      <c r="M8" s="206">
        <v>36</v>
      </c>
      <c r="N8" s="206"/>
      <c r="O8" s="206">
        <f t="shared" si="1"/>
        <v>44.8</v>
      </c>
      <c r="P8" s="206">
        <f t="shared" si="2"/>
        <v>0</v>
      </c>
      <c r="Q8" s="206">
        <f t="shared" si="3"/>
        <v>0</v>
      </c>
      <c r="R8" s="206">
        <f t="shared" si="4"/>
        <v>116.8</v>
      </c>
      <c r="S8" s="206">
        <f t="shared" si="5"/>
        <v>3.8933333333333331</v>
      </c>
      <c r="T8" s="206">
        <f t="shared" si="11"/>
        <v>33</v>
      </c>
      <c r="U8" s="206"/>
      <c r="V8" s="206">
        <f t="shared" ref="V8:X8" si="15">L8/18</f>
        <v>2</v>
      </c>
      <c r="W8" s="206">
        <f t="shared" si="15"/>
        <v>2</v>
      </c>
      <c r="X8" s="206">
        <f t="shared" si="15"/>
        <v>0</v>
      </c>
      <c r="Y8" s="207">
        <f t="shared" si="8"/>
        <v>4</v>
      </c>
      <c r="Z8" s="55"/>
      <c r="AA8" s="55"/>
    </row>
    <row r="9" spans="1:27" ht="12.75" customHeight="1">
      <c r="A9" s="206">
        <v>1</v>
      </c>
      <c r="B9" s="206" t="s">
        <v>304</v>
      </c>
      <c r="C9" s="205">
        <v>4.5</v>
      </c>
      <c r="D9" s="205">
        <f t="shared" si="0"/>
        <v>135</v>
      </c>
      <c r="E9" s="206">
        <v>1</v>
      </c>
      <c r="F9" s="206"/>
      <c r="G9" s="206"/>
      <c r="H9" s="206"/>
      <c r="I9" s="206">
        <v>1</v>
      </c>
      <c r="J9" s="206"/>
      <c r="K9" s="206">
        <v>1</v>
      </c>
      <c r="L9" s="206">
        <v>36</v>
      </c>
      <c r="M9" s="206">
        <v>36</v>
      </c>
      <c r="N9" s="206"/>
      <c r="O9" s="206">
        <f t="shared" si="1"/>
        <v>68.8</v>
      </c>
      <c r="P9" s="206">
        <f t="shared" si="2"/>
        <v>30</v>
      </c>
      <c r="Q9" s="206">
        <f t="shared" si="3"/>
        <v>0</v>
      </c>
      <c r="R9" s="206">
        <f t="shared" si="4"/>
        <v>140.80000000000001</v>
      </c>
      <c r="S9" s="206">
        <f t="shared" si="5"/>
        <v>4.6933333333333334</v>
      </c>
      <c r="T9" s="206">
        <f t="shared" si="11"/>
        <v>63</v>
      </c>
      <c r="U9" s="206"/>
      <c r="V9" s="206">
        <f t="shared" ref="V9:X9" si="16">L9/18</f>
        <v>2</v>
      </c>
      <c r="W9" s="206">
        <f t="shared" si="16"/>
        <v>2</v>
      </c>
      <c r="X9" s="206">
        <f t="shared" si="16"/>
        <v>0</v>
      </c>
      <c r="Y9" s="207">
        <f t="shared" si="8"/>
        <v>4</v>
      </c>
      <c r="Z9" s="55"/>
      <c r="AA9" s="55"/>
    </row>
    <row r="10" spans="1:27" ht="12.75" customHeight="1">
      <c r="A10" s="206">
        <v>1</v>
      </c>
      <c r="B10" s="206" t="s">
        <v>305</v>
      </c>
      <c r="C10" s="205">
        <v>4</v>
      </c>
      <c r="D10" s="205">
        <f t="shared" si="0"/>
        <v>120</v>
      </c>
      <c r="E10" s="206">
        <v>1</v>
      </c>
      <c r="F10" s="206"/>
      <c r="G10" s="206"/>
      <c r="H10" s="206"/>
      <c r="I10" s="206">
        <v>1</v>
      </c>
      <c r="J10" s="206"/>
      <c r="K10" s="206">
        <v>1</v>
      </c>
      <c r="L10" s="206">
        <v>36</v>
      </c>
      <c r="M10" s="206">
        <v>36</v>
      </c>
      <c r="N10" s="206"/>
      <c r="O10" s="206">
        <f t="shared" si="1"/>
        <v>68.8</v>
      </c>
      <c r="P10" s="206">
        <f t="shared" si="2"/>
        <v>30</v>
      </c>
      <c r="Q10" s="206">
        <f t="shared" si="3"/>
        <v>0</v>
      </c>
      <c r="R10" s="206">
        <f t="shared" si="4"/>
        <v>140.80000000000001</v>
      </c>
      <c r="S10" s="206">
        <f t="shared" si="5"/>
        <v>4.6933333333333334</v>
      </c>
      <c r="T10" s="206">
        <f t="shared" si="11"/>
        <v>48</v>
      </c>
      <c r="U10" s="206"/>
      <c r="V10" s="206">
        <f t="shared" ref="V10:X10" si="17">L10/18</f>
        <v>2</v>
      </c>
      <c r="W10" s="206">
        <f t="shared" si="17"/>
        <v>2</v>
      </c>
      <c r="X10" s="206">
        <f t="shared" si="17"/>
        <v>0</v>
      </c>
      <c r="Y10" s="207">
        <f t="shared" si="8"/>
        <v>4</v>
      </c>
      <c r="Z10" s="55"/>
      <c r="AA10" s="55"/>
    </row>
    <row r="11" spans="1:27" ht="12.75" customHeight="1">
      <c r="A11" s="206">
        <v>1</v>
      </c>
      <c r="B11" s="209" t="s">
        <v>306</v>
      </c>
      <c r="C11" s="208">
        <v>6</v>
      </c>
      <c r="D11" s="205">
        <f t="shared" si="0"/>
        <v>180</v>
      </c>
      <c r="E11" s="206">
        <v>1</v>
      </c>
      <c r="F11" s="206"/>
      <c r="G11" s="206"/>
      <c r="H11" s="206"/>
      <c r="I11" s="206">
        <v>1</v>
      </c>
      <c r="J11" s="206"/>
      <c r="K11" s="206">
        <v>1</v>
      </c>
      <c r="L11" s="206">
        <v>18</v>
      </c>
      <c r="M11" s="206"/>
      <c r="N11" s="206">
        <v>54</v>
      </c>
      <c r="O11" s="206">
        <f t="shared" si="1"/>
        <v>99.4</v>
      </c>
      <c r="P11" s="206">
        <f t="shared" si="2"/>
        <v>30</v>
      </c>
      <c r="Q11" s="206">
        <f t="shared" si="3"/>
        <v>0</v>
      </c>
      <c r="R11" s="206">
        <f t="shared" si="4"/>
        <v>171.4</v>
      </c>
      <c r="S11" s="206">
        <f t="shared" si="5"/>
        <v>5.7133333333333338</v>
      </c>
      <c r="T11" s="206">
        <f t="shared" si="11"/>
        <v>108</v>
      </c>
      <c r="U11" s="206"/>
      <c r="V11" s="206">
        <f t="shared" ref="V11:X11" si="18">L11/18</f>
        <v>1</v>
      </c>
      <c r="W11" s="206">
        <f t="shared" si="18"/>
        <v>0</v>
      </c>
      <c r="X11" s="206">
        <f t="shared" si="18"/>
        <v>3</v>
      </c>
      <c r="Y11" s="207">
        <f t="shared" si="8"/>
        <v>4</v>
      </c>
      <c r="Z11" s="55"/>
      <c r="AA11" s="55"/>
    </row>
    <row r="12" spans="1:27" ht="12.75" customHeight="1">
      <c r="A12" s="199"/>
      <c r="B12" s="210" t="s">
        <v>307</v>
      </c>
      <c r="C12" s="211">
        <f t="shared" ref="C12:Y12" si="19">SUM(C2:C11)</f>
        <v>30</v>
      </c>
      <c r="D12" s="212">
        <f t="shared" si="19"/>
        <v>900</v>
      </c>
      <c r="E12" s="212">
        <f t="shared" si="19"/>
        <v>3</v>
      </c>
      <c r="F12" s="212">
        <f t="shared" si="19"/>
        <v>5</v>
      </c>
      <c r="G12" s="212">
        <f t="shared" si="19"/>
        <v>0</v>
      </c>
      <c r="H12" s="212">
        <f t="shared" si="19"/>
        <v>0</v>
      </c>
      <c r="I12" s="212">
        <f t="shared" si="19"/>
        <v>9</v>
      </c>
      <c r="J12" s="212">
        <f t="shared" si="19"/>
        <v>1</v>
      </c>
      <c r="K12" s="212">
        <f t="shared" si="19"/>
        <v>5</v>
      </c>
      <c r="L12" s="212">
        <f t="shared" si="19"/>
        <v>200</v>
      </c>
      <c r="M12" s="212">
        <f t="shared" si="19"/>
        <v>198</v>
      </c>
      <c r="N12" s="212">
        <f t="shared" si="19"/>
        <v>122</v>
      </c>
      <c r="O12" s="212">
        <f t="shared" si="19"/>
        <v>469</v>
      </c>
      <c r="P12" s="212">
        <f t="shared" si="19"/>
        <v>90</v>
      </c>
      <c r="Q12" s="212">
        <f t="shared" si="19"/>
        <v>0</v>
      </c>
      <c r="R12" s="212">
        <f t="shared" si="19"/>
        <v>988.99999999999989</v>
      </c>
      <c r="S12" s="212">
        <f t="shared" si="19"/>
        <v>32.966666666666669</v>
      </c>
      <c r="T12" s="212">
        <f t="shared" si="19"/>
        <v>371</v>
      </c>
      <c r="U12" s="212">
        <f t="shared" si="19"/>
        <v>0</v>
      </c>
      <c r="V12" s="212">
        <f t="shared" si="19"/>
        <v>11.111111111111111</v>
      </c>
      <c r="W12" s="212">
        <f t="shared" si="19"/>
        <v>11</v>
      </c>
      <c r="X12" s="212">
        <f t="shared" si="19"/>
        <v>6.7777777777777777</v>
      </c>
      <c r="Y12" s="212">
        <f t="shared" si="19"/>
        <v>28.888888888888889</v>
      </c>
      <c r="Z12" s="55">
        <v>30</v>
      </c>
      <c r="AA12" s="213"/>
    </row>
    <row r="13" spans="1:27" ht="12.75" customHeight="1">
      <c r="A13" s="202">
        <v>2</v>
      </c>
      <c r="B13" s="203" t="s">
        <v>299</v>
      </c>
      <c r="C13" s="202">
        <v>1.5</v>
      </c>
      <c r="D13" s="202">
        <f t="shared" ref="D13:D20" si="20">C13*30</f>
        <v>45</v>
      </c>
      <c r="E13" s="202"/>
      <c r="F13" s="202">
        <v>1</v>
      </c>
      <c r="G13" s="202"/>
      <c r="H13" s="202"/>
      <c r="I13" s="202"/>
      <c r="J13" s="202"/>
      <c r="K13" s="202"/>
      <c r="L13" s="202"/>
      <c r="M13" s="202">
        <v>36</v>
      </c>
      <c r="N13" s="202"/>
      <c r="O13" s="202">
        <f t="shared" ref="O13:O20" si="21">L13*0.3+M13*0.5+N13*1+I13*2+J13*10+K13*8+F13*6+E13*30+G13*45+H13*30</f>
        <v>24</v>
      </c>
      <c r="P13" s="202">
        <f t="shared" ref="P13:P20" si="22">E13*30</f>
        <v>0</v>
      </c>
      <c r="Q13" s="202">
        <f t="shared" ref="Q13:Q20" si="23">G13*45+H13*30</f>
        <v>0</v>
      </c>
      <c r="R13" s="202">
        <f t="shared" ref="R13:R20" si="24">SUM(L13:O13)</f>
        <v>60</v>
      </c>
      <c r="S13" s="202">
        <f t="shared" ref="S13:S20" si="25">R13/30</f>
        <v>2</v>
      </c>
      <c r="T13" s="202">
        <f t="shared" ref="T13:T20" si="26">C13*30-SUM(L13:N13)</f>
        <v>9</v>
      </c>
      <c r="U13" s="202"/>
      <c r="V13" s="202">
        <f t="shared" ref="V13:X13" si="27">L13/18</f>
        <v>0</v>
      </c>
      <c r="W13" s="202">
        <f t="shared" si="27"/>
        <v>2</v>
      </c>
      <c r="X13" s="202">
        <f t="shared" si="27"/>
        <v>0</v>
      </c>
      <c r="Y13" s="202">
        <f t="shared" ref="Y13:Y20" si="28">SUM(V13:X13)</f>
        <v>2</v>
      </c>
      <c r="Z13" s="55"/>
      <c r="AA13" s="55"/>
    </row>
    <row r="14" spans="1:27" ht="12.75" customHeight="1">
      <c r="A14" s="202">
        <v>2</v>
      </c>
      <c r="B14" s="202" t="s">
        <v>308</v>
      </c>
      <c r="C14" s="202">
        <v>2</v>
      </c>
      <c r="D14" s="202">
        <f t="shared" si="20"/>
        <v>60</v>
      </c>
      <c r="E14" s="202"/>
      <c r="F14" s="202">
        <v>1</v>
      </c>
      <c r="G14" s="202"/>
      <c r="H14" s="202"/>
      <c r="I14" s="202">
        <v>1</v>
      </c>
      <c r="J14" s="202"/>
      <c r="K14" s="202"/>
      <c r="L14" s="202">
        <v>18</v>
      </c>
      <c r="M14" s="202">
        <v>18</v>
      </c>
      <c r="N14" s="202"/>
      <c r="O14" s="202">
        <f t="shared" si="21"/>
        <v>22.4</v>
      </c>
      <c r="P14" s="202">
        <f t="shared" si="22"/>
        <v>0</v>
      </c>
      <c r="Q14" s="202">
        <f t="shared" si="23"/>
        <v>0</v>
      </c>
      <c r="R14" s="202">
        <f t="shared" si="24"/>
        <v>58.4</v>
      </c>
      <c r="S14" s="202">
        <f t="shared" si="25"/>
        <v>1.9466666666666665</v>
      </c>
      <c r="T14" s="202">
        <f t="shared" si="26"/>
        <v>24</v>
      </c>
      <c r="U14" s="202"/>
      <c r="V14" s="202">
        <f t="shared" ref="V14:X14" si="29">L14/18</f>
        <v>1</v>
      </c>
      <c r="W14" s="202">
        <f t="shared" si="29"/>
        <v>1</v>
      </c>
      <c r="X14" s="202">
        <f t="shared" si="29"/>
        <v>0</v>
      </c>
      <c r="Y14" s="202">
        <f t="shared" si="28"/>
        <v>2</v>
      </c>
      <c r="Z14" s="55"/>
      <c r="AA14" s="55"/>
    </row>
    <row r="15" spans="1:27" ht="12.75" customHeight="1">
      <c r="A15" s="202">
        <v>2</v>
      </c>
      <c r="B15" s="202" t="s">
        <v>119</v>
      </c>
      <c r="C15" s="202">
        <v>1.5</v>
      </c>
      <c r="D15" s="202">
        <f t="shared" si="20"/>
        <v>45</v>
      </c>
      <c r="E15" s="202"/>
      <c r="F15" s="202">
        <v>1</v>
      </c>
      <c r="G15" s="202"/>
      <c r="H15" s="202"/>
      <c r="I15" s="202">
        <v>1</v>
      </c>
      <c r="J15" s="202"/>
      <c r="K15" s="202"/>
      <c r="L15" s="205"/>
      <c r="M15" s="205">
        <v>36</v>
      </c>
      <c r="N15" s="202"/>
      <c r="O15" s="202">
        <f t="shared" si="21"/>
        <v>26</v>
      </c>
      <c r="P15" s="202">
        <f t="shared" si="22"/>
        <v>0</v>
      </c>
      <c r="Q15" s="202">
        <f t="shared" si="23"/>
        <v>0</v>
      </c>
      <c r="R15" s="202">
        <f t="shared" si="24"/>
        <v>62</v>
      </c>
      <c r="S15" s="202">
        <f t="shared" si="25"/>
        <v>2.0666666666666669</v>
      </c>
      <c r="T15" s="202">
        <f t="shared" si="26"/>
        <v>9</v>
      </c>
      <c r="U15" s="202"/>
      <c r="V15" s="202">
        <f t="shared" ref="V15:X15" si="30">L15/18</f>
        <v>0</v>
      </c>
      <c r="W15" s="202">
        <f t="shared" si="30"/>
        <v>2</v>
      </c>
      <c r="X15" s="202">
        <f t="shared" si="30"/>
        <v>0</v>
      </c>
      <c r="Y15" s="202">
        <f t="shared" si="28"/>
        <v>2</v>
      </c>
      <c r="Z15" s="55"/>
      <c r="AA15" s="55"/>
    </row>
    <row r="16" spans="1:27" ht="35.25" customHeight="1">
      <c r="A16" s="206">
        <v>2</v>
      </c>
      <c r="B16" s="209" t="s">
        <v>309</v>
      </c>
      <c r="C16" s="206">
        <v>3</v>
      </c>
      <c r="D16" s="206">
        <f t="shared" si="20"/>
        <v>90</v>
      </c>
      <c r="E16" s="206">
        <v>1</v>
      </c>
      <c r="F16" s="206"/>
      <c r="G16" s="206"/>
      <c r="H16" s="206"/>
      <c r="I16" s="206">
        <v>1</v>
      </c>
      <c r="J16" s="206">
        <v>1</v>
      </c>
      <c r="K16" s="206"/>
      <c r="L16" s="206">
        <v>10</v>
      </c>
      <c r="M16" s="206"/>
      <c r="N16" s="206">
        <v>26</v>
      </c>
      <c r="O16" s="206">
        <f t="shared" si="21"/>
        <v>71</v>
      </c>
      <c r="P16" s="206">
        <f t="shared" si="22"/>
        <v>30</v>
      </c>
      <c r="Q16" s="206">
        <f t="shared" si="23"/>
        <v>0</v>
      </c>
      <c r="R16" s="206">
        <f t="shared" si="24"/>
        <v>107</v>
      </c>
      <c r="S16" s="206">
        <f t="shared" si="25"/>
        <v>3.5666666666666669</v>
      </c>
      <c r="T16" s="206">
        <f t="shared" si="26"/>
        <v>54</v>
      </c>
      <c r="U16" s="206"/>
      <c r="V16" s="206">
        <f t="shared" ref="V16:X16" si="31">L16/18</f>
        <v>0.55555555555555558</v>
      </c>
      <c r="W16" s="206">
        <f t="shared" si="31"/>
        <v>0</v>
      </c>
      <c r="X16" s="206">
        <f t="shared" si="31"/>
        <v>1.4444444444444444</v>
      </c>
      <c r="Y16" s="206">
        <f t="shared" si="28"/>
        <v>2</v>
      </c>
      <c r="Z16" s="55"/>
      <c r="AA16" s="55"/>
    </row>
    <row r="17" spans="1:27" ht="12.75" customHeight="1">
      <c r="A17" s="206">
        <v>2</v>
      </c>
      <c r="B17" s="206" t="s">
        <v>310</v>
      </c>
      <c r="C17" s="205">
        <v>7</v>
      </c>
      <c r="D17" s="205">
        <f t="shared" si="20"/>
        <v>210</v>
      </c>
      <c r="E17" s="206">
        <v>1</v>
      </c>
      <c r="F17" s="206"/>
      <c r="G17" s="206"/>
      <c r="H17" s="206"/>
      <c r="I17" s="206">
        <v>1</v>
      </c>
      <c r="J17" s="206"/>
      <c r="K17" s="206">
        <v>1</v>
      </c>
      <c r="L17" s="206">
        <v>72</v>
      </c>
      <c r="M17" s="206">
        <v>72</v>
      </c>
      <c r="N17" s="206"/>
      <c r="O17" s="206">
        <f t="shared" si="21"/>
        <v>97.6</v>
      </c>
      <c r="P17" s="206">
        <f t="shared" si="22"/>
        <v>30</v>
      </c>
      <c r="Q17" s="206">
        <f t="shared" si="23"/>
        <v>0</v>
      </c>
      <c r="R17" s="206">
        <f t="shared" si="24"/>
        <v>241.6</v>
      </c>
      <c r="S17" s="206">
        <f t="shared" si="25"/>
        <v>8.0533333333333328</v>
      </c>
      <c r="T17" s="206">
        <f t="shared" si="26"/>
        <v>66</v>
      </c>
      <c r="U17" s="206"/>
      <c r="V17" s="206">
        <f t="shared" ref="V17:X17" si="32">L17/18</f>
        <v>4</v>
      </c>
      <c r="W17" s="206">
        <f t="shared" si="32"/>
        <v>4</v>
      </c>
      <c r="X17" s="206">
        <f t="shared" si="32"/>
        <v>0</v>
      </c>
      <c r="Y17" s="206">
        <f t="shared" si="28"/>
        <v>8</v>
      </c>
      <c r="Z17" s="55"/>
      <c r="AA17" s="55"/>
    </row>
    <row r="18" spans="1:27" ht="12.75" customHeight="1">
      <c r="A18" s="206">
        <v>2</v>
      </c>
      <c r="B18" s="206" t="s">
        <v>311</v>
      </c>
      <c r="C18" s="205">
        <v>8</v>
      </c>
      <c r="D18" s="205">
        <f t="shared" si="20"/>
        <v>240</v>
      </c>
      <c r="E18" s="206">
        <v>1</v>
      </c>
      <c r="F18" s="206"/>
      <c r="G18" s="206"/>
      <c r="H18" s="206"/>
      <c r="I18" s="206">
        <v>1</v>
      </c>
      <c r="J18" s="206"/>
      <c r="K18" s="206">
        <v>1</v>
      </c>
      <c r="L18" s="206">
        <v>72</v>
      </c>
      <c r="M18" s="206">
        <v>36</v>
      </c>
      <c r="N18" s="206">
        <v>18</v>
      </c>
      <c r="O18" s="206">
        <f t="shared" si="21"/>
        <v>97.6</v>
      </c>
      <c r="P18" s="206">
        <f t="shared" si="22"/>
        <v>30</v>
      </c>
      <c r="Q18" s="206">
        <f t="shared" si="23"/>
        <v>0</v>
      </c>
      <c r="R18" s="206">
        <f t="shared" si="24"/>
        <v>223.6</v>
      </c>
      <c r="S18" s="206">
        <f t="shared" si="25"/>
        <v>7.4533333333333331</v>
      </c>
      <c r="T18" s="206">
        <f t="shared" si="26"/>
        <v>114</v>
      </c>
      <c r="U18" s="206"/>
      <c r="V18" s="206">
        <f t="shared" ref="V18:X18" si="33">L18/18</f>
        <v>4</v>
      </c>
      <c r="W18" s="206">
        <f t="shared" si="33"/>
        <v>2</v>
      </c>
      <c r="X18" s="206">
        <f t="shared" si="33"/>
        <v>1</v>
      </c>
      <c r="Y18" s="206">
        <f t="shared" si="28"/>
        <v>7</v>
      </c>
      <c r="Z18" s="55"/>
      <c r="AA18" s="55"/>
    </row>
    <row r="19" spans="1:27" ht="12.75" customHeight="1">
      <c r="A19" s="206">
        <v>2</v>
      </c>
      <c r="B19" s="209" t="s">
        <v>312</v>
      </c>
      <c r="C19" s="208">
        <v>4</v>
      </c>
      <c r="D19" s="205">
        <f t="shared" si="20"/>
        <v>120</v>
      </c>
      <c r="E19" s="206"/>
      <c r="F19" s="206">
        <v>1</v>
      </c>
      <c r="G19" s="206"/>
      <c r="H19" s="206"/>
      <c r="I19" s="206">
        <v>1</v>
      </c>
      <c r="J19" s="206"/>
      <c r="K19" s="206">
        <v>1</v>
      </c>
      <c r="L19" s="206">
        <v>18</v>
      </c>
      <c r="M19" s="206"/>
      <c r="N19" s="206">
        <v>18</v>
      </c>
      <c r="O19" s="206">
        <f t="shared" si="21"/>
        <v>39.4</v>
      </c>
      <c r="P19" s="206">
        <f t="shared" si="22"/>
        <v>0</v>
      </c>
      <c r="Q19" s="206">
        <f t="shared" si="23"/>
        <v>0</v>
      </c>
      <c r="R19" s="206">
        <f t="shared" si="24"/>
        <v>75.400000000000006</v>
      </c>
      <c r="S19" s="206">
        <f t="shared" si="25"/>
        <v>2.5133333333333336</v>
      </c>
      <c r="T19" s="206">
        <f t="shared" si="26"/>
        <v>84</v>
      </c>
      <c r="U19" s="206"/>
      <c r="V19" s="206">
        <f t="shared" ref="V19:X19" si="34">L19/18</f>
        <v>1</v>
      </c>
      <c r="W19" s="206">
        <f t="shared" si="34"/>
        <v>0</v>
      </c>
      <c r="X19" s="206">
        <f t="shared" si="34"/>
        <v>1</v>
      </c>
      <c r="Y19" s="207">
        <f t="shared" si="28"/>
        <v>2</v>
      </c>
      <c r="Z19" s="55"/>
      <c r="AA19" s="55"/>
    </row>
    <row r="20" spans="1:27" ht="12.75" customHeight="1">
      <c r="A20" s="214">
        <v>2</v>
      </c>
      <c r="B20" s="205" t="s">
        <v>313</v>
      </c>
      <c r="C20" s="214">
        <v>3</v>
      </c>
      <c r="D20" s="214">
        <f t="shared" si="20"/>
        <v>90</v>
      </c>
      <c r="E20" s="214"/>
      <c r="F20" s="214">
        <v>1</v>
      </c>
      <c r="G20" s="214"/>
      <c r="H20" s="214"/>
      <c r="I20" s="214">
        <v>1</v>
      </c>
      <c r="J20" s="214"/>
      <c r="K20" s="214">
        <v>1</v>
      </c>
      <c r="L20" s="214">
        <v>10</v>
      </c>
      <c r="M20" s="214">
        <v>0</v>
      </c>
      <c r="N20" s="214">
        <v>18</v>
      </c>
      <c r="O20" s="214">
        <f t="shared" si="21"/>
        <v>37</v>
      </c>
      <c r="P20" s="214">
        <f t="shared" si="22"/>
        <v>0</v>
      </c>
      <c r="Q20" s="214">
        <f t="shared" si="23"/>
        <v>0</v>
      </c>
      <c r="R20" s="214">
        <f t="shared" si="24"/>
        <v>65</v>
      </c>
      <c r="S20" s="214">
        <f t="shared" si="25"/>
        <v>2.1666666666666665</v>
      </c>
      <c r="T20" s="214">
        <f t="shared" si="26"/>
        <v>62</v>
      </c>
      <c r="U20" s="215"/>
      <c r="V20" s="215">
        <f t="shared" ref="V20:X20" si="35">L20/9</f>
        <v>1.1111111111111112</v>
      </c>
      <c r="W20" s="215">
        <f t="shared" si="35"/>
        <v>0</v>
      </c>
      <c r="X20" s="215">
        <f t="shared" si="35"/>
        <v>2</v>
      </c>
      <c r="Y20" s="215">
        <f t="shared" si="28"/>
        <v>3.1111111111111112</v>
      </c>
      <c r="Z20" s="55"/>
      <c r="AA20" s="55"/>
    </row>
    <row r="21" spans="1:27" ht="12.75" customHeight="1">
      <c r="A21" s="199"/>
      <c r="B21" s="210" t="s">
        <v>307</v>
      </c>
      <c r="C21" s="199">
        <f t="shared" ref="C21:T21" si="36">SUM(C13:C20)</f>
        <v>30</v>
      </c>
      <c r="D21" s="199">
        <f t="shared" si="36"/>
        <v>900</v>
      </c>
      <c r="E21" s="199">
        <f t="shared" si="36"/>
        <v>3</v>
      </c>
      <c r="F21" s="199">
        <f t="shared" si="36"/>
        <v>5</v>
      </c>
      <c r="G21" s="199">
        <f t="shared" si="36"/>
        <v>0</v>
      </c>
      <c r="H21" s="199">
        <f t="shared" si="36"/>
        <v>0</v>
      </c>
      <c r="I21" s="199">
        <f t="shared" si="36"/>
        <v>7</v>
      </c>
      <c r="J21" s="199">
        <f t="shared" si="36"/>
        <v>1</v>
      </c>
      <c r="K21" s="199">
        <f t="shared" si="36"/>
        <v>4</v>
      </c>
      <c r="L21" s="199">
        <f t="shared" si="36"/>
        <v>200</v>
      </c>
      <c r="M21" s="199">
        <f t="shared" si="36"/>
        <v>198</v>
      </c>
      <c r="N21" s="199">
        <f t="shared" si="36"/>
        <v>80</v>
      </c>
      <c r="O21" s="199">
        <f t="shared" si="36"/>
        <v>415</v>
      </c>
      <c r="P21" s="199">
        <f t="shared" si="36"/>
        <v>90</v>
      </c>
      <c r="Q21" s="199">
        <f t="shared" si="36"/>
        <v>0</v>
      </c>
      <c r="R21" s="199">
        <f t="shared" si="36"/>
        <v>893</v>
      </c>
      <c r="S21" s="199">
        <f t="shared" si="36"/>
        <v>29.766666666666669</v>
      </c>
      <c r="T21" s="199">
        <f t="shared" si="36"/>
        <v>422</v>
      </c>
      <c r="U21" s="199"/>
      <c r="V21" s="199">
        <f t="shared" ref="V21:Y21" si="37">SUM(V13:V20)</f>
        <v>11.666666666666666</v>
      </c>
      <c r="W21" s="199">
        <f t="shared" si="37"/>
        <v>11</v>
      </c>
      <c r="X21" s="199">
        <f t="shared" si="37"/>
        <v>5.4444444444444446</v>
      </c>
      <c r="Y21" s="199">
        <f t="shared" si="37"/>
        <v>28.111111111111111</v>
      </c>
      <c r="Z21" s="55">
        <v>30</v>
      </c>
      <c r="AA21" s="55"/>
    </row>
    <row r="22" spans="1:27" ht="12.75" customHeight="1">
      <c r="A22" s="202">
        <v>3</v>
      </c>
      <c r="B22" s="202" t="s">
        <v>314</v>
      </c>
      <c r="C22" s="202">
        <v>2</v>
      </c>
      <c r="D22" s="202">
        <f t="shared" ref="D22:D29" si="38">C22*30</f>
        <v>60</v>
      </c>
      <c r="E22" s="202"/>
      <c r="F22" s="202">
        <v>1</v>
      </c>
      <c r="G22" s="202"/>
      <c r="H22" s="202"/>
      <c r="I22" s="202">
        <v>1</v>
      </c>
      <c r="J22" s="202"/>
      <c r="K22" s="202"/>
      <c r="L22" s="202">
        <v>18</v>
      </c>
      <c r="M22" s="202">
        <v>18</v>
      </c>
      <c r="N22" s="202"/>
      <c r="O22" s="202">
        <f t="shared" ref="O22:O28" si="39">L22*0.3+M22*0.5+N22*1+I22*2+J22*10+K22*8+F22*6+E22*30+G22*45+H22*30</f>
        <v>22.4</v>
      </c>
      <c r="P22" s="202">
        <f t="shared" ref="P22:P28" si="40">E22*30</f>
        <v>0</v>
      </c>
      <c r="Q22" s="202">
        <f t="shared" ref="Q22:Q28" si="41">G22*45+H22*30</f>
        <v>0</v>
      </c>
      <c r="R22" s="202">
        <f t="shared" ref="R22:R28" si="42">SUM(L22:O22)</f>
        <v>58.4</v>
      </c>
      <c r="S22" s="202">
        <f t="shared" ref="S22:S28" si="43">R22/30</f>
        <v>1.9466666666666665</v>
      </c>
      <c r="T22" s="202">
        <f t="shared" ref="T22:T28" si="44">C22*30-SUM(L22:N22)</f>
        <v>24</v>
      </c>
      <c r="U22" s="202"/>
      <c r="V22" s="202">
        <f t="shared" ref="V22:W22" si="45">L22/18</f>
        <v>1</v>
      </c>
      <c r="W22" s="202">
        <f t="shared" si="45"/>
        <v>1</v>
      </c>
      <c r="X22" s="202"/>
      <c r="Y22" s="202">
        <f t="shared" ref="Y22:Y28" si="46">SUM(V22:X22)</f>
        <v>2</v>
      </c>
      <c r="Z22" s="55"/>
      <c r="AA22" s="55"/>
    </row>
    <row r="23" spans="1:27" ht="12.75" customHeight="1">
      <c r="A23" s="202">
        <v>3</v>
      </c>
      <c r="B23" s="203" t="s">
        <v>315</v>
      </c>
      <c r="C23" s="202">
        <v>1.5</v>
      </c>
      <c r="D23" s="202">
        <f t="shared" si="38"/>
        <v>45</v>
      </c>
      <c r="E23" s="202"/>
      <c r="F23" s="202"/>
      <c r="G23" s="202"/>
      <c r="H23" s="202"/>
      <c r="I23" s="202">
        <v>1</v>
      </c>
      <c r="J23" s="202"/>
      <c r="K23" s="202"/>
      <c r="L23" s="202"/>
      <c r="M23" s="202">
        <v>36</v>
      </c>
      <c r="N23" s="202"/>
      <c r="O23" s="202">
        <f t="shared" si="39"/>
        <v>20</v>
      </c>
      <c r="P23" s="202">
        <f t="shared" si="40"/>
        <v>0</v>
      </c>
      <c r="Q23" s="202">
        <f t="shared" si="41"/>
        <v>0</v>
      </c>
      <c r="R23" s="202">
        <f t="shared" si="42"/>
        <v>56</v>
      </c>
      <c r="S23" s="202">
        <f t="shared" si="43"/>
        <v>1.8666666666666667</v>
      </c>
      <c r="T23" s="202">
        <f t="shared" si="44"/>
        <v>9</v>
      </c>
      <c r="U23" s="202"/>
      <c r="V23" s="202"/>
      <c r="W23" s="202">
        <f>M23/18</f>
        <v>2</v>
      </c>
      <c r="X23" s="202"/>
      <c r="Y23" s="202">
        <f t="shared" si="46"/>
        <v>2</v>
      </c>
      <c r="Z23" s="55"/>
      <c r="AA23" s="55"/>
    </row>
    <row r="24" spans="1:27" ht="12.75" customHeight="1">
      <c r="A24" s="202">
        <v>3</v>
      </c>
      <c r="B24" s="202" t="s">
        <v>316</v>
      </c>
      <c r="C24" s="202">
        <v>2</v>
      </c>
      <c r="D24" s="202">
        <f t="shared" si="38"/>
        <v>60</v>
      </c>
      <c r="E24" s="202"/>
      <c r="F24" s="202">
        <v>1</v>
      </c>
      <c r="G24" s="202"/>
      <c r="H24" s="202"/>
      <c r="I24" s="202">
        <v>1</v>
      </c>
      <c r="J24" s="202"/>
      <c r="K24" s="202"/>
      <c r="L24" s="202">
        <v>18</v>
      </c>
      <c r="M24" s="202">
        <v>18</v>
      </c>
      <c r="N24" s="202"/>
      <c r="O24" s="202">
        <f t="shared" si="39"/>
        <v>22.4</v>
      </c>
      <c r="P24" s="202">
        <f t="shared" si="40"/>
        <v>0</v>
      </c>
      <c r="Q24" s="202">
        <f t="shared" si="41"/>
        <v>0</v>
      </c>
      <c r="R24" s="202">
        <f t="shared" si="42"/>
        <v>58.4</v>
      </c>
      <c r="S24" s="202">
        <f t="shared" si="43"/>
        <v>1.9466666666666665</v>
      </c>
      <c r="T24" s="202">
        <f t="shared" si="44"/>
        <v>24</v>
      </c>
      <c r="U24" s="202"/>
      <c r="V24" s="202">
        <f t="shared" ref="V24:X24" si="47">L24/18</f>
        <v>1</v>
      </c>
      <c r="W24" s="202">
        <f t="shared" si="47"/>
        <v>1</v>
      </c>
      <c r="X24" s="202">
        <f t="shared" si="47"/>
        <v>0</v>
      </c>
      <c r="Y24" s="202">
        <f t="shared" si="46"/>
        <v>2</v>
      </c>
      <c r="Z24" s="55"/>
      <c r="AA24" s="55"/>
    </row>
    <row r="25" spans="1:27" ht="12.75" customHeight="1">
      <c r="A25" s="206">
        <v>3</v>
      </c>
      <c r="B25" s="206" t="s">
        <v>317</v>
      </c>
      <c r="C25" s="205">
        <v>5</v>
      </c>
      <c r="D25" s="206">
        <f t="shared" si="38"/>
        <v>150</v>
      </c>
      <c r="E25" s="206"/>
      <c r="F25" s="206">
        <v>1</v>
      </c>
      <c r="G25" s="206"/>
      <c r="H25" s="206"/>
      <c r="I25" s="206">
        <v>1</v>
      </c>
      <c r="J25" s="206">
        <v>1</v>
      </c>
      <c r="K25" s="206"/>
      <c r="L25" s="206">
        <v>36</v>
      </c>
      <c r="M25" s="206">
        <v>36</v>
      </c>
      <c r="N25" s="206"/>
      <c r="O25" s="206">
        <f t="shared" si="39"/>
        <v>46.8</v>
      </c>
      <c r="P25" s="206">
        <f t="shared" si="40"/>
        <v>0</v>
      </c>
      <c r="Q25" s="206">
        <f t="shared" si="41"/>
        <v>0</v>
      </c>
      <c r="R25" s="206">
        <f t="shared" si="42"/>
        <v>118.8</v>
      </c>
      <c r="S25" s="206">
        <f t="shared" si="43"/>
        <v>3.96</v>
      </c>
      <c r="T25" s="206">
        <f t="shared" si="44"/>
        <v>78</v>
      </c>
      <c r="U25" s="206"/>
      <c r="V25" s="206">
        <f t="shared" ref="V25:W25" si="48">L25/18</f>
        <v>2</v>
      </c>
      <c r="W25" s="206">
        <f t="shared" si="48"/>
        <v>2</v>
      </c>
      <c r="X25" s="206"/>
      <c r="Y25" s="206">
        <f t="shared" si="46"/>
        <v>4</v>
      </c>
      <c r="Z25" s="55"/>
      <c r="AA25" s="55"/>
    </row>
    <row r="26" spans="1:27" ht="12.75" customHeight="1">
      <c r="A26" s="206">
        <v>3</v>
      </c>
      <c r="B26" s="205" t="s">
        <v>313</v>
      </c>
      <c r="C26" s="206">
        <v>5</v>
      </c>
      <c r="D26" s="206">
        <f t="shared" si="38"/>
        <v>150</v>
      </c>
      <c r="E26" s="206">
        <v>1</v>
      </c>
      <c r="F26" s="206"/>
      <c r="G26" s="206"/>
      <c r="H26" s="206"/>
      <c r="I26" s="206">
        <v>1</v>
      </c>
      <c r="J26" s="206">
        <v>1</v>
      </c>
      <c r="K26" s="206"/>
      <c r="L26" s="206">
        <v>72</v>
      </c>
      <c r="M26" s="206">
        <v>54</v>
      </c>
      <c r="N26" s="206">
        <v>18</v>
      </c>
      <c r="O26" s="206">
        <f t="shared" si="39"/>
        <v>108.6</v>
      </c>
      <c r="P26" s="206">
        <f t="shared" si="40"/>
        <v>30</v>
      </c>
      <c r="Q26" s="206">
        <f t="shared" si="41"/>
        <v>0</v>
      </c>
      <c r="R26" s="206">
        <f t="shared" si="42"/>
        <v>252.6</v>
      </c>
      <c r="S26" s="206">
        <f t="shared" si="43"/>
        <v>8.42</v>
      </c>
      <c r="T26" s="206">
        <f t="shared" si="44"/>
        <v>6</v>
      </c>
      <c r="U26" s="206"/>
      <c r="V26" s="206">
        <f t="shared" ref="V26:X26" si="49">L26/18</f>
        <v>4</v>
      </c>
      <c r="W26" s="206">
        <f t="shared" si="49"/>
        <v>3</v>
      </c>
      <c r="X26" s="206">
        <f t="shared" si="49"/>
        <v>1</v>
      </c>
      <c r="Y26" s="206">
        <f t="shared" si="46"/>
        <v>8</v>
      </c>
      <c r="Z26" s="55"/>
      <c r="AA26" s="55"/>
    </row>
    <row r="27" spans="1:27" ht="12.75" customHeight="1">
      <c r="A27" s="206">
        <v>3</v>
      </c>
      <c r="B27" s="205" t="s">
        <v>318</v>
      </c>
      <c r="C27" s="206">
        <v>3</v>
      </c>
      <c r="D27" s="206">
        <f t="shared" si="38"/>
        <v>90</v>
      </c>
      <c r="E27" s="206"/>
      <c r="F27" s="206">
        <v>1</v>
      </c>
      <c r="G27" s="206"/>
      <c r="H27" s="206"/>
      <c r="I27" s="206">
        <v>1</v>
      </c>
      <c r="J27" s="206"/>
      <c r="K27" s="206">
        <v>1</v>
      </c>
      <c r="L27" s="216">
        <v>36</v>
      </c>
      <c r="M27" s="216"/>
      <c r="N27" s="216">
        <v>18</v>
      </c>
      <c r="O27" s="206">
        <f t="shared" si="39"/>
        <v>44.8</v>
      </c>
      <c r="P27" s="206">
        <f t="shared" si="40"/>
        <v>0</v>
      </c>
      <c r="Q27" s="206">
        <f t="shared" si="41"/>
        <v>0</v>
      </c>
      <c r="R27" s="206">
        <f t="shared" si="42"/>
        <v>98.8</v>
      </c>
      <c r="S27" s="206">
        <f t="shared" si="43"/>
        <v>3.2933333333333334</v>
      </c>
      <c r="T27" s="206">
        <f t="shared" si="44"/>
        <v>36</v>
      </c>
      <c r="U27" s="206"/>
      <c r="V27" s="206">
        <f t="shared" ref="V27:X27" si="50">L27/18</f>
        <v>2</v>
      </c>
      <c r="W27" s="206">
        <f t="shared" si="50"/>
        <v>0</v>
      </c>
      <c r="X27" s="206">
        <f t="shared" si="50"/>
        <v>1</v>
      </c>
      <c r="Y27" s="206">
        <f t="shared" si="46"/>
        <v>3</v>
      </c>
      <c r="Z27" s="55"/>
      <c r="AA27" s="55"/>
    </row>
    <row r="28" spans="1:27" ht="12.75" customHeight="1">
      <c r="A28" s="206">
        <v>3</v>
      </c>
      <c r="B28" s="206" t="s">
        <v>151</v>
      </c>
      <c r="C28" s="206">
        <v>7.5</v>
      </c>
      <c r="D28" s="206">
        <f t="shared" si="38"/>
        <v>225</v>
      </c>
      <c r="E28" s="206">
        <v>1</v>
      </c>
      <c r="F28" s="206"/>
      <c r="G28" s="206"/>
      <c r="H28" s="206"/>
      <c r="I28" s="206">
        <v>1</v>
      </c>
      <c r="J28" s="206">
        <v>1</v>
      </c>
      <c r="K28" s="206"/>
      <c r="L28" s="206">
        <v>54</v>
      </c>
      <c r="M28" s="206">
        <v>36</v>
      </c>
      <c r="N28" s="206">
        <v>36</v>
      </c>
      <c r="O28" s="206">
        <f t="shared" si="39"/>
        <v>112.2</v>
      </c>
      <c r="P28" s="206">
        <f t="shared" si="40"/>
        <v>30</v>
      </c>
      <c r="Q28" s="206">
        <f t="shared" si="41"/>
        <v>0</v>
      </c>
      <c r="R28" s="206">
        <f t="shared" si="42"/>
        <v>238.2</v>
      </c>
      <c r="S28" s="206">
        <f t="shared" si="43"/>
        <v>7.9399999999999995</v>
      </c>
      <c r="T28" s="206">
        <f t="shared" si="44"/>
        <v>99</v>
      </c>
      <c r="U28" s="206"/>
      <c r="V28" s="206">
        <f t="shared" ref="V28:X28" si="51">L28/18</f>
        <v>3</v>
      </c>
      <c r="W28" s="206">
        <f t="shared" si="51"/>
        <v>2</v>
      </c>
      <c r="X28" s="206">
        <f t="shared" si="51"/>
        <v>2</v>
      </c>
      <c r="Y28" s="206">
        <f t="shared" si="46"/>
        <v>7</v>
      </c>
      <c r="Z28" s="55"/>
      <c r="AA28" s="55"/>
    </row>
    <row r="29" spans="1:27" ht="19.5" customHeight="1">
      <c r="A29" s="217">
        <v>3</v>
      </c>
      <c r="B29" s="218" t="s">
        <v>209</v>
      </c>
      <c r="C29" s="217">
        <v>4</v>
      </c>
      <c r="D29" s="217">
        <f t="shared" si="38"/>
        <v>120</v>
      </c>
      <c r="E29" s="217"/>
      <c r="F29" s="217">
        <v>1</v>
      </c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55"/>
      <c r="AA29" s="55"/>
    </row>
    <row r="30" spans="1:27" ht="12.75" customHeight="1">
      <c r="A30" s="199"/>
      <c r="B30" s="210" t="s">
        <v>307</v>
      </c>
      <c r="C30" s="199">
        <f t="shared" ref="C30:Y30" si="52">SUM(C22:C29)</f>
        <v>30</v>
      </c>
      <c r="D30" s="199">
        <f t="shared" si="52"/>
        <v>900</v>
      </c>
      <c r="E30" s="199">
        <f t="shared" si="52"/>
        <v>2</v>
      </c>
      <c r="F30" s="199">
        <f t="shared" si="52"/>
        <v>5</v>
      </c>
      <c r="G30" s="199">
        <f t="shared" si="52"/>
        <v>0</v>
      </c>
      <c r="H30" s="199">
        <f t="shared" si="52"/>
        <v>0</v>
      </c>
      <c r="I30" s="199">
        <f t="shared" si="52"/>
        <v>7</v>
      </c>
      <c r="J30" s="199">
        <f t="shared" si="52"/>
        <v>3</v>
      </c>
      <c r="K30" s="199">
        <f t="shared" si="52"/>
        <v>1</v>
      </c>
      <c r="L30" s="199">
        <f t="shared" si="52"/>
        <v>234</v>
      </c>
      <c r="M30" s="199">
        <f t="shared" si="52"/>
        <v>198</v>
      </c>
      <c r="N30" s="199">
        <f t="shared" si="52"/>
        <v>72</v>
      </c>
      <c r="O30" s="199">
        <f t="shared" si="52"/>
        <v>377.2</v>
      </c>
      <c r="P30" s="199">
        <f t="shared" si="52"/>
        <v>60</v>
      </c>
      <c r="Q30" s="199">
        <f t="shared" si="52"/>
        <v>0</v>
      </c>
      <c r="R30" s="199">
        <f t="shared" si="52"/>
        <v>881.2</v>
      </c>
      <c r="S30" s="199">
        <f t="shared" si="52"/>
        <v>29.373333333333335</v>
      </c>
      <c r="T30" s="199">
        <f t="shared" si="52"/>
        <v>276</v>
      </c>
      <c r="U30" s="199">
        <f t="shared" si="52"/>
        <v>0</v>
      </c>
      <c r="V30" s="199">
        <f t="shared" si="52"/>
        <v>13</v>
      </c>
      <c r="W30" s="199">
        <f t="shared" si="52"/>
        <v>11</v>
      </c>
      <c r="X30" s="199">
        <f t="shared" si="52"/>
        <v>4</v>
      </c>
      <c r="Y30" s="199">
        <f t="shared" si="52"/>
        <v>28</v>
      </c>
      <c r="Z30" s="55">
        <v>30</v>
      </c>
      <c r="AA30" s="55"/>
    </row>
    <row r="31" spans="1:27" ht="12.75" customHeight="1">
      <c r="A31" s="202">
        <v>4</v>
      </c>
      <c r="B31" s="203" t="s">
        <v>315</v>
      </c>
      <c r="C31" s="202">
        <v>1.5</v>
      </c>
      <c r="D31" s="202">
        <f t="shared" ref="D31:D40" si="53">C31*30</f>
        <v>45</v>
      </c>
      <c r="E31" s="202"/>
      <c r="F31" s="202">
        <v>1</v>
      </c>
      <c r="G31" s="202"/>
      <c r="H31" s="202"/>
      <c r="I31" s="202"/>
      <c r="J31" s="202"/>
      <c r="K31" s="202"/>
      <c r="L31" s="202"/>
      <c r="M31" s="202">
        <v>36</v>
      </c>
      <c r="N31" s="202"/>
      <c r="O31" s="202"/>
      <c r="P31" s="202">
        <f t="shared" ref="P31:P37" si="54">E31*30</f>
        <v>0</v>
      </c>
      <c r="Q31" s="202">
        <f t="shared" ref="Q31:Q37" si="55">G31*45+H31*30</f>
        <v>0</v>
      </c>
      <c r="R31" s="202">
        <f t="shared" ref="R31:R37" si="56">SUM(L31:O31)</f>
        <v>36</v>
      </c>
      <c r="S31" s="202">
        <f t="shared" ref="S31:S37" si="57">R31/30</f>
        <v>1.2</v>
      </c>
      <c r="T31" s="202">
        <f t="shared" ref="T31:T37" si="58">C31*30-SUM(L31:N31)</f>
        <v>9</v>
      </c>
      <c r="U31" s="202"/>
      <c r="V31" s="202">
        <f t="shared" ref="V31:X31" si="59">L31/18</f>
        <v>0</v>
      </c>
      <c r="W31" s="202">
        <f t="shared" si="59"/>
        <v>2</v>
      </c>
      <c r="X31" s="202">
        <f t="shared" si="59"/>
        <v>0</v>
      </c>
      <c r="Y31" s="202">
        <f t="shared" ref="Y31:Y37" si="60">SUM(V31:X31)</f>
        <v>2</v>
      </c>
      <c r="Z31" s="55"/>
      <c r="AA31" s="55"/>
    </row>
    <row r="32" spans="1:27" ht="12.75" customHeight="1">
      <c r="A32" s="202">
        <v>4</v>
      </c>
      <c r="B32" s="202" t="s">
        <v>319</v>
      </c>
      <c r="C32" s="202">
        <v>2</v>
      </c>
      <c r="D32" s="202">
        <f t="shared" si="53"/>
        <v>60</v>
      </c>
      <c r="E32" s="202"/>
      <c r="F32" s="202">
        <v>1</v>
      </c>
      <c r="G32" s="202"/>
      <c r="H32" s="202"/>
      <c r="I32" s="202">
        <v>1</v>
      </c>
      <c r="J32" s="202"/>
      <c r="K32" s="202"/>
      <c r="L32" s="202">
        <v>18</v>
      </c>
      <c r="M32" s="202">
        <v>18</v>
      </c>
      <c r="N32" s="202"/>
      <c r="O32" s="202">
        <f t="shared" ref="O32:O37" si="61">L32*0.3+M32*0.5+N32*1+I32*2+J32*10+K32*8+F32*6+E32*30+G32*45+H32*30</f>
        <v>22.4</v>
      </c>
      <c r="P32" s="202">
        <f t="shared" si="54"/>
        <v>0</v>
      </c>
      <c r="Q32" s="202">
        <f t="shared" si="55"/>
        <v>0</v>
      </c>
      <c r="R32" s="202">
        <f t="shared" si="56"/>
        <v>58.4</v>
      </c>
      <c r="S32" s="202">
        <f t="shared" si="57"/>
        <v>1.9466666666666665</v>
      </c>
      <c r="T32" s="202">
        <f t="shared" si="58"/>
        <v>24</v>
      </c>
      <c r="U32" s="202"/>
      <c r="V32" s="202">
        <f t="shared" ref="V32:X32" si="62">L32/18</f>
        <v>1</v>
      </c>
      <c r="W32" s="202">
        <f t="shared" si="62"/>
        <v>1</v>
      </c>
      <c r="X32" s="202">
        <f t="shared" si="62"/>
        <v>0</v>
      </c>
      <c r="Y32" s="202">
        <f t="shared" si="60"/>
        <v>2</v>
      </c>
      <c r="Z32" s="55"/>
      <c r="AA32" s="55"/>
    </row>
    <row r="33" spans="1:27" ht="12.75" customHeight="1">
      <c r="A33" s="202">
        <v>4</v>
      </c>
      <c r="B33" s="202" t="s">
        <v>320</v>
      </c>
      <c r="C33" s="202">
        <v>2</v>
      </c>
      <c r="D33" s="202">
        <f t="shared" si="53"/>
        <v>60</v>
      </c>
      <c r="E33" s="202"/>
      <c r="F33" s="202">
        <v>1</v>
      </c>
      <c r="G33" s="202"/>
      <c r="H33" s="202"/>
      <c r="I33" s="202">
        <v>1</v>
      </c>
      <c r="J33" s="202"/>
      <c r="K33" s="202"/>
      <c r="L33" s="202">
        <v>18</v>
      </c>
      <c r="M33" s="202">
        <v>18</v>
      </c>
      <c r="N33" s="202"/>
      <c r="O33" s="202">
        <f t="shared" si="61"/>
        <v>22.4</v>
      </c>
      <c r="P33" s="202">
        <f t="shared" si="54"/>
        <v>0</v>
      </c>
      <c r="Q33" s="202">
        <f t="shared" si="55"/>
        <v>0</v>
      </c>
      <c r="R33" s="202">
        <f t="shared" si="56"/>
        <v>58.4</v>
      </c>
      <c r="S33" s="202">
        <f t="shared" si="57"/>
        <v>1.9466666666666665</v>
      </c>
      <c r="T33" s="202">
        <f t="shared" si="58"/>
        <v>24</v>
      </c>
      <c r="U33" s="202"/>
      <c r="V33" s="202">
        <f t="shared" ref="V33:X33" si="63">L33/18</f>
        <v>1</v>
      </c>
      <c r="W33" s="202">
        <f t="shared" si="63"/>
        <v>1</v>
      </c>
      <c r="X33" s="202">
        <f t="shared" si="63"/>
        <v>0</v>
      </c>
      <c r="Y33" s="202">
        <f t="shared" si="60"/>
        <v>2</v>
      </c>
      <c r="Z33" s="55"/>
      <c r="AA33" s="55"/>
    </row>
    <row r="34" spans="1:27" ht="12.75" customHeight="1">
      <c r="A34" s="206">
        <v>4</v>
      </c>
      <c r="B34" s="205" t="s">
        <v>321</v>
      </c>
      <c r="C34" s="205">
        <v>4</v>
      </c>
      <c r="D34" s="206">
        <f t="shared" si="53"/>
        <v>120</v>
      </c>
      <c r="E34" s="206">
        <v>1</v>
      </c>
      <c r="F34" s="206"/>
      <c r="G34" s="206"/>
      <c r="H34" s="206"/>
      <c r="I34" s="216">
        <v>1</v>
      </c>
      <c r="J34" s="216">
        <v>1</v>
      </c>
      <c r="K34" s="206"/>
      <c r="L34" s="216">
        <v>36</v>
      </c>
      <c r="M34" s="216">
        <v>18</v>
      </c>
      <c r="N34" s="216">
        <v>18</v>
      </c>
      <c r="O34" s="206">
        <f t="shared" si="61"/>
        <v>79.8</v>
      </c>
      <c r="P34" s="206">
        <f t="shared" si="54"/>
        <v>30</v>
      </c>
      <c r="Q34" s="206">
        <f t="shared" si="55"/>
        <v>0</v>
      </c>
      <c r="R34" s="206">
        <f t="shared" si="56"/>
        <v>151.80000000000001</v>
      </c>
      <c r="S34" s="206">
        <f t="shared" si="57"/>
        <v>5.0600000000000005</v>
      </c>
      <c r="T34" s="206">
        <f t="shared" si="58"/>
        <v>48</v>
      </c>
      <c r="U34" s="206"/>
      <c r="V34" s="206">
        <f t="shared" ref="V34:X34" si="64">L34/18</f>
        <v>2</v>
      </c>
      <c r="W34" s="206">
        <f t="shared" si="64"/>
        <v>1</v>
      </c>
      <c r="X34" s="206">
        <f t="shared" si="64"/>
        <v>1</v>
      </c>
      <c r="Y34" s="206">
        <f t="shared" si="60"/>
        <v>4</v>
      </c>
      <c r="Z34" s="55"/>
      <c r="AA34" s="55"/>
    </row>
    <row r="35" spans="1:27" ht="12.75" customHeight="1">
      <c r="A35" s="206">
        <v>4</v>
      </c>
      <c r="B35" s="219" t="s">
        <v>322</v>
      </c>
      <c r="C35" s="205">
        <v>4</v>
      </c>
      <c r="D35" s="206">
        <f t="shared" si="53"/>
        <v>120</v>
      </c>
      <c r="E35" s="206">
        <v>1</v>
      </c>
      <c r="F35" s="206"/>
      <c r="G35" s="206"/>
      <c r="H35" s="206"/>
      <c r="I35" s="206">
        <v>1</v>
      </c>
      <c r="J35" s="206">
        <v>1</v>
      </c>
      <c r="K35" s="206"/>
      <c r="L35" s="205">
        <v>36</v>
      </c>
      <c r="M35" s="205">
        <v>18</v>
      </c>
      <c r="N35" s="205">
        <v>18</v>
      </c>
      <c r="O35" s="206">
        <f t="shared" si="61"/>
        <v>79.8</v>
      </c>
      <c r="P35" s="206">
        <f t="shared" si="54"/>
        <v>30</v>
      </c>
      <c r="Q35" s="206">
        <f t="shared" si="55"/>
        <v>0</v>
      </c>
      <c r="R35" s="206">
        <f t="shared" si="56"/>
        <v>151.80000000000001</v>
      </c>
      <c r="S35" s="206">
        <f t="shared" si="57"/>
        <v>5.0600000000000005</v>
      </c>
      <c r="T35" s="206">
        <f t="shared" si="58"/>
        <v>48</v>
      </c>
      <c r="U35" s="206"/>
      <c r="V35" s="206">
        <f t="shared" ref="V35:X35" si="65">L35/18</f>
        <v>2</v>
      </c>
      <c r="W35" s="206">
        <f t="shared" si="65"/>
        <v>1</v>
      </c>
      <c r="X35" s="206">
        <f t="shared" si="65"/>
        <v>1</v>
      </c>
      <c r="Y35" s="206">
        <f t="shared" si="60"/>
        <v>4</v>
      </c>
      <c r="Z35" s="55"/>
      <c r="AA35" s="55"/>
    </row>
    <row r="36" spans="1:27" ht="12.75" customHeight="1">
      <c r="A36" s="206">
        <v>4</v>
      </c>
      <c r="B36" s="219" t="s">
        <v>323</v>
      </c>
      <c r="C36" s="205">
        <v>3.5</v>
      </c>
      <c r="D36" s="206">
        <f t="shared" si="53"/>
        <v>105</v>
      </c>
      <c r="E36" s="206"/>
      <c r="F36" s="206">
        <v>1</v>
      </c>
      <c r="G36" s="206"/>
      <c r="H36" s="206"/>
      <c r="I36" s="206">
        <v>1</v>
      </c>
      <c r="J36" s="206">
        <v>1</v>
      </c>
      <c r="K36" s="206"/>
      <c r="L36" s="205">
        <v>18</v>
      </c>
      <c r="M36" s="205"/>
      <c r="N36" s="205">
        <v>36</v>
      </c>
      <c r="O36" s="206">
        <f t="shared" si="61"/>
        <v>59.4</v>
      </c>
      <c r="P36" s="206">
        <f t="shared" si="54"/>
        <v>0</v>
      </c>
      <c r="Q36" s="206">
        <f t="shared" si="55"/>
        <v>0</v>
      </c>
      <c r="R36" s="206">
        <f t="shared" si="56"/>
        <v>113.4</v>
      </c>
      <c r="S36" s="206">
        <f t="shared" si="57"/>
        <v>3.7800000000000002</v>
      </c>
      <c r="T36" s="206">
        <f t="shared" si="58"/>
        <v>51</v>
      </c>
      <c r="U36" s="206"/>
      <c r="V36" s="206">
        <f t="shared" ref="V36:X36" si="66">L36/18</f>
        <v>1</v>
      </c>
      <c r="W36" s="206">
        <f t="shared" si="66"/>
        <v>0</v>
      </c>
      <c r="X36" s="206">
        <f t="shared" si="66"/>
        <v>2</v>
      </c>
      <c r="Y36" s="206">
        <f t="shared" si="60"/>
        <v>3</v>
      </c>
      <c r="Z36" s="55"/>
      <c r="AA36" s="55"/>
    </row>
    <row r="37" spans="1:27" ht="12.75" customHeight="1">
      <c r="A37" s="215">
        <v>4</v>
      </c>
      <c r="B37" s="220" t="s">
        <v>324</v>
      </c>
      <c r="C37" s="215">
        <v>2</v>
      </c>
      <c r="D37" s="215">
        <f t="shared" si="53"/>
        <v>60</v>
      </c>
      <c r="E37" s="215"/>
      <c r="F37" s="215">
        <v>1</v>
      </c>
      <c r="G37" s="215"/>
      <c r="H37" s="215"/>
      <c r="I37" s="215">
        <v>1</v>
      </c>
      <c r="J37" s="215">
        <v>1</v>
      </c>
      <c r="K37" s="215"/>
      <c r="L37" s="215">
        <v>18</v>
      </c>
      <c r="M37" s="215">
        <v>18</v>
      </c>
      <c r="N37" s="215">
        <v>18</v>
      </c>
      <c r="O37" s="215">
        <f t="shared" si="61"/>
        <v>50.4</v>
      </c>
      <c r="P37" s="215">
        <f t="shared" si="54"/>
        <v>0</v>
      </c>
      <c r="Q37" s="215">
        <f t="shared" si="55"/>
        <v>0</v>
      </c>
      <c r="R37" s="215">
        <f t="shared" si="56"/>
        <v>104.4</v>
      </c>
      <c r="S37" s="215">
        <f t="shared" si="57"/>
        <v>3.48</v>
      </c>
      <c r="T37" s="215">
        <f t="shared" si="58"/>
        <v>6</v>
      </c>
      <c r="U37" s="215"/>
      <c r="V37" s="215">
        <f t="shared" ref="V37:X37" si="67">L37/18</f>
        <v>1</v>
      </c>
      <c r="W37" s="215">
        <f t="shared" si="67"/>
        <v>1</v>
      </c>
      <c r="X37" s="215">
        <f t="shared" si="67"/>
        <v>1</v>
      </c>
      <c r="Y37" s="221">
        <f t="shared" si="60"/>
        <v>3</v>
      </c>
      <c r="Z37" s="55"/>
      <c r="AA37" s="55"/>
    </row>
    <row r="38" spans="1:27" ht="12.75" customHeight="1">
      <c r="A38" s="215">
        <v>6</v>
      </c>
      <c r="B38" s="220" t="s">
        <v>325</v>
      </c>
      <c r="C38" s="215">
        <v>3</v>
      </c>
      <c r="D38" s="215">
        <f t="shared" si="53"/>
        <v>90</v>
      </c>
      <c r="E38" s="215"/>
      <c r="F38" s="215">
        <v>1</v>
      </c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55"/>
      <c r="AA38" s="55"/>
    </row>
    <row r="39" spans="1:27" ht="12.75" customHeight="1">
      <c r="A39" s="217">
        <v>4</v>
      </c>
      <c r="B39" s="218" t="s">
        <v>215</v>
      </c>
      <c r="C39" s="217">
        <v>4</v>
      </c>
      <c r="D39" s="217">
        <f t="shared" si="53"/>
        <v>120</v>
      </c>
      <c r="E39" s="217"/>
      <c r="F39" s="217">
        <v>1</v>
      </c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55"/>
      <c r="AA39" s="55"/>
    </row>
    <row r="40" spans="1:27" ht="12.75" customHeight="1">
      <c r="A40" s="217">
        <v>4</v>
      </c>
      <c r="B40" s="218" t="s">
        <v>212</v>
      </c>
      <c r="C40" s="217">
        <v>4</v>
      </c>
      <c r="D40" s="217">
        <f t="shared" si="53"/>
        <v>120</v>
      </c>
      <c r="E40" s="217"/>
      <c r="F40" s="217">
        <v>1</v>
      </c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55"/>
      <c r="AA40" s="55"/>
    </row>
    <row r="41" spans="1:27" ht="12.75" customHeight="1">
      <c r="A41" s="199"/>
      <c r="B41" s="210" t="s">
        <v>307</v>
      </c>
      <c r="C41" s="199">
        <f t="shared" ref="C41:Y41" si="68">SUM(C31:C40)</f>
        <v>30</v>
      </c>
      <c r="D41" s="199">
        <f t="shared" si="68"/>
        <v>900</v>
      </c>
      <c r="E41" s="199">
        <f t="shared" si="68"/>
        <v>2</v>
      </c>
      <c r="F41" s="199">
        <f t="shared" si="68"/>
        <v>8</v>
      </c>
      <c r="G41" s="199">
        <f t="shared" si="68"/>
        <v>0</v>
      </c>
      <c r="H41" s="199">
        <f t="shared" si="68"/>
        <v>0</v>
      </c>
      <c r="I41" s="199">
        <f t="shared" si="68"/>
        <v>6</v>
      </c>
      <c r="J41" s="199">
        <f t="shared" si="68"/>
        <v>4</v>
      </c>
      <c r="K41" s="199">
        <f t="shared" si="68"/>
        <v>0</v>
      </c>
      <c r="L41" s="199">
        <f t="shared" si="68"/>
        <v>144</v>
      </c>
      <c r="M41" s="199">
        <f t="shared" si="68"/>
        <v>126</v>
      </c>
      <c r="N41" s="199">
        <f t="shared" si="68"/>
        <v>90</v>
      </c>
      <c r="O41" s="199">
        <f t="shared" si="68"/>
        <v>314.19999999999993</v>
      </c>
      <c r="P41" s="199">
        <f t="shared" si="68"/>
        <v>60</v>
      </c>
      <c r="Q41" s="199">
        <f t="shared" si="68"/>
        <v>0</v>
      </c>
      <c r="R41" s="199">
        <f t="shared" si="68"/>
        <v>674.2</v>
      </c>
      <c r="S41" s="199">
        <f t="shared" si="68"/>
        <v>22.473333333333333</v>
      </c>
      <c r="T41" s="199">
        <f t="shared" si="68"/>
        <v>210</v>
      </c>
      <c r="U41" s="199">
        <f t="shared" si="68"/>
        <v>0</v>
      </c>
      <c r="V41" s="199">
        <f t="shared" si="68"/>
        <v>8</v>
      </c>
      <c r="W41" s="199">
        <f t="shared" si="68"/>
        <v>7</v>
      </c>
      <c r="X41" s="199">
        <f t="shared" si="68"/>
        <v>5</v>
      </c>
      <c r="Y41" s="199">
        <f t="shared" si="68"/>
        <v>20</v>
      </c>
      <c r="Z41" s="55">
        <v>30</v>
      </c>
      <c r="AA41" s="55"/>
    </row>
    <row r="42" spans="1:27" ht="12.75" customHeight="1">
      <c r="A42" s="202">
        <v>5</v>
      </c>
      <c r="B42" s="203" t="s">
        <v>326</v>
      </c>
      <c r="C42" s="202">
        <v>1.5</v>
      </c>
      <c r="D42" s="202">
        <f t="shared" ref="D42:D50" si="69">C42*30</f>
        <v>45</v>
      </c>
      <c r="E42" s="202"/>
      <c r="F42" s="202"/>
      <c r="G42" s="202"/>
      <c r="H42" s="202"/>
      <c r="I42" s="202">
        <v>1</v>
      </c>
      <c r="J42" s="202"/>
      <c r="K42" s="202"/>
      <c r="L42" s="202"/>
      <c r="M42" s="202">
        <v>36</v>
      </c>
      <c r="N42" s="202"/>
      <c r="O42" s="202"/>
      <c r="P42" s="202">
        <f t="shared" ref="P42:P47" si="70">E42*30</f>
        <v>0</v>
      </c>
      <c r="Q42" s="202">
        <f t="shared" ref="Q42:Q47" si="71">G42*45+H42*30</f>
        <v>0</v>
      </c>
      <c r="R42" s="202">
        <f t="shared" ref="R42:R47" si="72">SUM(L42:O42)</f>
        <v>36</v>
      </c>
      <c r="S42" s="202">
        <f t="shared" ref="S42:S47" si="73">R42/30</f>
        <v>1.2</v>
      </c>
      <c r="T42" s="202">
        <f t="shared" ref="T42:T47" si="74">C42*30-SUM(L42:N42)</f>
        <v>9</v>
      </c>
      <c r="U42" s="202"/>
      <c r="V42" s="202">
        <f t="shared" ref="V42:X42" si="75">L42/18</f>
        <v>0</v>
      </c>
      <c r="W42" s="202">
        <f t="shared" si="75"/>
        <v>2</v>
      </c>
      <c r="X42" s="202">
        <f t="shared" si="75"/>
        <v>0</v>
      </c>
      <c r="Y42" s="202">
        <f t="shared" ref="Y42:Y43" si="76">SUM(V42:X42)</f>
        <v>2</v>
      </c>
      <c r="Z42" s="55"/>
      <c r="AA42" s="55"/>
    </row>
    <row r="43" spans="1:27" ht="12.75" customHeight="1">
      <c r="A43" s="206">
        <v>5</v>
      </c>
      <c r="B43" s="206" t="s">
        <v>327</v>
      </c>
      <c r="C43" s="206">
        <v>5</v>
      </c>
      <c r="D43" s="206">
        <f t="shared" si="69"/>
        <v>150</v>
      </c>
      <c r="E43" s="206">
        <v>1</v>
      </c>
      <c r="F43" s="206"/>
      <c r="G43" s="206"/>
      <c r="H43" s="206"/>
      <c r="I43" s="206">
        <v>1</v>
      </c>
      <c r="J43" s="206">
        <v>1</v>
      </c>
      <c r="K43" s="206"/>
      <c r="L43" s="206">
        <v>36</v>
      </c>
      <c r="M43" s="206">
        <v>18</v>
      </c>
      <c r="N43" s="206">
        <v>18</v>
      </c>
      <c r="O43" s="206">
        <f t="shared" ref="O43:O44" si="77">L43*0.3+M43*0.5+N43*1+I43*2+J43*10+K43*8+F43*6+E43*30+G43*45+H43*30</f>
        <v>79.8</v>
      </c>
      <c r="P43" s="206">
        <f t="shared" si="70"/>
        <v>30</v>
      </c>
      <c r="Q43" s="206">
        <f t="shared" si="71"/>
        <v>0</v>
      </c>
      <c r="R43" s="206">
        <f t="shared" si="72"/>
        <v>151.80000000000001</v>
      </c>
      <c r="S43" s="206">
        <f t="shared" si="73"/>
        <v>5.0600000000000005</v>
      </c>
      <c r="T43" s="206">
        <f t="shared" si="74"/>
        <v>78</v>
      </c>
      <c r="U43" s="206"/>
      <c r="V43" s="206">
        <f t="shared" ref="V43:X43" si="78">L43/18</f>
        <v>2</v>
      </c>
      <c r="W43" s="206">
        <f t="shared" si="78"/>
        <v>1</v>
      </c>
      <c r="X43" s="206">
        <f t="shared" si="78"/>
        <v>1</v>
      </c>
      <c r="Y43" s="206">
        <f t="shared" si="76"/>
        <v>4</v>
      </c>
      <c r="Z43" s="55"/>
      <c r="AA43" s="55"/>
    </row>
    <row r="44" spans="1:27" ht="12.75" customHeight="1">
      <c r="A44" s="215">
        <v>5</v>
      </c>
      <c r="B44" s="222" t="s">
        <v>328</v>
      </c>
      <c r="C44" s="215">
        <v>3</v>
      </c>
      <c r="D44" s="215">
        <f t="shared" si="69"/>
        <v>90</v>
      </c>
      <c r="E44" s="215"/>
      <c r="F44" s="215">
        <v>1</v>
      </c>
      <c r="G44" s="215"/>
      <c r="H44" s="215"/>
      <c r="I44" s="215">
        <v>1</v>
      </c>
      <c r="J44" s="215">
        <v>1</v>
      </c>
      <c r="K44" s="215"/>
      <c r="L44" s="215">
        <v>24</v>
      </c>
      <c r="M44" s="215">
        <v>54</v>
      </c>
      <c r="N44" s="215"/>
      <c r="O44" s="215">
        <f t="shared" si="77"/>
        <v>52.2</v>
      </c>
      <c r="P44" s="215">
        <f t="shared" si="70"/>
        <v>0</v>
      </c>
      <c r="Q44" s="215">
        <f t="shared" si="71"/>
        <v>0</v>
      </c>
      <c r="R44" s="215">
        <f t="shared" si="72"/>
        <v>130.19999999999999</v>
      </c>
      <c r="S44" s="215">
        <f t="shared" si="73"/>
        <v>4.34</v>
      </c>
      <c r="T44" s="215">
        <f t="shared" si="74"/>
        <v>12</v>
      </c>
      <c r="U44" s="215"/>
      <c r="V44" s="215">
        <f t="shared" ref="V44:W44" si="79">L44/18</f>
        <v>1.3333333333333333</v>
      </c>
      <c r="W44" s="215">
        <f t="shared" si="79"/>
        <v>3</v>
      </c>
      <c r="X44" s="215">
        <v>3.6</v>
      </c>
      <c r="Y44" s="215">
        <v>5</v>
      </c>
      <c r="Z44" s="55"/>
      <c r="AA44" s="55"/>
    </row>
    <row r="45" spans="1:27" ht="12.75" customHeight="1">
      <c r="A45" s="215">
        <v>5</v>
      </c>
      <c r="B45" s="220" t="s">
        <v>329</v>
      </c>
      <c r="C45" s="215">
        <v>4.5</v>
      </c>
      <c r="D45" s="215">
        <f t="shared" si="69"/>
        <v>135</v>
      </c>
      <c r="E45" s="215">
        <v>1</v>
      </c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>
        <f t="shared" si="70"/>
        <v>30</v>
      </c>
      <c r="Q45" s="215">
        <f t="shared" si="71"/>
        <v>0</v>
      </c>
      <c r="R45" s="215">
        <f t="shared" si="72"/>
        <v>0</v>
      </c>
      <c r="S45" s="215">
        <f t="shared" si="73"/>
        <v>0</v>
      </c>
      <c r="T45" s="215">
        <f t="shared" si="74"/>
        <v>135</v>
      </c>
      <c r="U45" s="215"/>
      <c r="V45" s="215">
        <f t="shared" ref="V45:X45" si="80">L45/18</f>
        <v>0</v>
      </c>
      <c r="W45" s="215">
        <f t="shared" si="80"/>
        <v>0</v>
      </c>
      <c r="X45" s="215">
        <f t="shared" si="80"/>
        <v>0</v>
      </c>
      <c r="Y45" s="215">
        <f t="shared" ref="Y45:Y47" si="81">SUM(V45:X45)</f>
        <v>0</v>
      </c>
      <c r="Z45" s="55"/>
      <c r="AA45" s="55"/>
    </row>
    <row r="46" spans="1:27" ht="12.75" customHeight="1">
      <c r="A46" s="215">
        <v>5</v>
      </c>
      <c r="B46" s="220" t="s">
        <v>330</v>
      </c>
      <c r="C46" s="215">
        <v>1</v>
      </c>
      <c r="D46" s="215">
        <f t="shared" si="69"/>
        <v>30</v>
      </c>
      <c r="E46" s="215"/>
      <c r="F46" s="215"/>
      <c r="G46" s="215">
        <v>1</v>
      </c>
      <c r="H46" s="215"/>
      <c r="I46" s="215"/>
      <c r="J46" s="215"/>
      <c r="K46" s="215"/>
      <c r="L46" s="215"/>
      <c r="M46" s="215"/>
      <c r="N46" s="215"/>
      <c r="O46" s="215"/>
      <c r="P46" s="215">
        <f t="shared" si="70"/>
        <v>0</v>
      </c>
      <c r="Q46" s="215">
        <f t="shared" si="71"/>
        <v>45</v>
      </c>
      <c r="R46" s="215">
        <f t="shared" si="72"/>
        <v>0</v>
      </c>
      <c r="S46" s="215">
        <f t="shared" si="73"/>
        <v>0</v>
      </c>
      <c r="T46" s="215">
        <f t="shared" si="74"/>
        <v>30</v>
      </c>
      <c r="U46" s="215"/>
      <c r="V46" s="215">
        <f t="shared" ref="V46:X46" si="82">L46/18</f>
        <v>0</v>
      </c>
      <c r="W46" s="215">
        <f t="shared" si="82"/>
        <v>0</v>
      </c>
      <c r="X46" s="215">
        <f t="shared" si="82"/>
        <v>0</v>
      </c>
      <c r="Y46" s="215">
        <f t="shared" si="81"/>
        <v>0</v>
      </c>
      <c r="Z46" s="55"/>
      <c r="AA46" s="55"/>
    </row>
    <row r="47" spans="1:27" ht="12.75" customHeight="1">
      <c r="A47" s="215">
        <v>5</v>
      </c>
      <c r="B47" s="220" t="s">
        <v>331</v>
      </c>
      <c r="C47" s="215">
        <v>3</v>
      </c>
      <c r="D47" s="215">
        <f t="shared" si="69"/>
        <v>90</v>
      </c>
      <c r="E47" s="215"/>
      <c r="F47" s="215">
        <v>1</v>
      </c>
      <c r="G47" s="215"/>
      <c r="H47" s="215"/>
      <c r="I47" s="215">
        <v>1</v>
      </c>
      <c r="J47" s="215"/>
      <c r="K47" s="215"/>
      <c r="L47" s="215">
        <v>54</v>
      </c>
      <c r="M47" s="215">
        <v>36</v>
      </c>
      <c r="N47" s="215">
        <v>18</v>
      </c>
      <c r="O47" s="215">
        <f>L47*0.3+M47*0.5+N47*1+I47*2+J47*10+K47*8+F47*6+E47*30+G47*45+H47*30</f>
        <v>60.2</v>
      </c>
      <c r="P47" s="215">
        <f t="shared" si="70"/>
        <v>0</v>
      </c>
      <c r="Q47" s="215">
        <f t="shared" si="71"/>
        <v>0</v>
      </c>
      <c r="R47" s="215">
        <f t="shared" si="72"/>
        <v>168.2</v>
      </c>
      <c r="S47" s="215">
        <f t="shared" si="73"/>
        <v>5.6066666666666665</v>
      </c>
      <c r="T47" s="215">
        <f t="shared" si="74"/>
        <v>-18</v>
      </c>
      <c r="U47" s="215"/>
      <c r="V47" s="215">
        <f t="shared" ref="V47:X47" si="83">L47/18</f>
        <v>3</v>
      </c>
      <c r="W47" s="215">
        <f t="shared" si="83"/>
        <v>2</v>
      </c>
      <c r="X47" s="215">
        <f t="shared" si="83"/>
        <v>1</v>
      </c>
      <c r="Y47" s="215">
        <f t="shared" si="81"/>
        <v>6</v>
      </c>
      <c r="Z47" s="55"/>
      <c r="AA47" s="55"/>
    </row>
    <row r="48" spans="1:27" ht="19.5" customHeight="1">
      <c r="A48" s="217">
        <v>5</v>
      </c>
      <c r="B48" s="218" t="s">
        <v>217</v>
      </c>
      <c r="C48" s="217">
        <v>4</v>
      </c>
      <c r="D48" s="217">
        <f t="shared" si="69"/>
        <v>120</v>
      </c>
      <c r="E48" s="217"/>
      <c r="F48" s="217">
        <v>1</v>
      </c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55"/>
      <c r="AA48" s="55"/>
    </row>
    <row r="49" spans="1:27" ht="12.75" customHeight="1">
      <c r="A49" s="217">
        <v>5</v>
      </c>
      <c r="B49" s="218" t="s">
        <v>219</v>
      </c>
      <c r="C49" s="217">
        <v>4</v>
      </c>
      <c r="D49" s="217">
        <f t="shared" si="69"/>
        <v>120</v>
      </c>
      <c r="E49" s="217"/>
      <c r="F49" s="217">
        <v>1</v>
      </c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55"/>
      <c r="AA49" s="55"/>
    </row>
    <row r="50" spans="1:27" ht="12.75" customHeight="1">
      <c r="A50" s="217">
        <v>5</v>
      </c>
      <c r="B50" s="218" t="s">
        <v>222</v>
      </c>
      <c r="C50" s="217">
        <v>4</v>
      </c>
      <c r="D50" s="217">
        <f t="shared" si="69"/>
        <v>120</v>
      </c>
      <c r="E50" s="217"/>
      <c r="F50" s="217">
        <v>1</v>
      </c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55"/>
      <c r="AA50" s="55"/>
    </row>
    <row r="51" spans="1:27" ht="12.75" customHeight="1">
      <c r="A51" s="199"/>
      <c r="B51" s="210" t="s">
        <v>307</v>
      </c>
      <c r="C51" s="199">
        <f t="shared" ref="C51:Y51" si="84">SUM(C42:C50)</f>
        <v>30</v>
      </c>
      <c r="D51" s="199">
        <f t="shared" si="84"/>
        <v>900</v>
      </c>
      <c r="E51" s="199">
        <f t="shared" si="84"/>
        <v>2</v>
      </c>
      <c r="F51" s="199">
        <f t="shared" si="84"/>
        <v>5</v>
      </c>
      <c r="G51" s="199">
        <f t="shared" si="84"/>
        <v>1</v>
      </c>
      <c r="H51" s="199">
        <f t="shared" si="84"/>
        <v>0</v>
      </c>
      <c r="I51" s="199">
        <f t="shared" si="84"/>
        <v>4</v>
      </c>
      <c r="J51" s="199">
        <f t="shared" si="84"/>
        <v>2</v>
      </c>
      <c r="K51" s="199">
        <f t="shared" si="84"/>
        <v>0</v>
      </c>
      <c r="L51" s="199">
        <f t="shared" si="84"/>
        <v>114</v>
      </c>
      <c r="M51" s="199">
        <f t="shared" si="84"/>
        <v>144</v>
      </c>
      <c r="N51" s="199">
        <f t="shared" si="84"/>
        <v>36</v>
      </c>
      <c r="O51" s="199">
        <f t="shared" si="84"/>
        <v>192.2</v>
      </c>
      <c r="P51" s="199">
        <f t="shared" si="84"/>
        <v>60</v>
      </c>
      <c r="Q51" s="199">
        <f t="shared" si="84"/>
        <v>45</v>
      </c>
      <c r="R51" s="199">
        <f t="shared" si="84"/>
        <v>486.2</v>
      </c>
      <c r="S51" s="199">
        <f t="shared" si="84"/>
        <v>16.206666666666667</v>
      </c>
      <c r="T51" s="199">
        <f t="shared" si="84"/>
        <v>246</v>
      </c>
      <c r="U51" s="199">
        <f t="shared" si="84"/>
        <v>0</v>
      </c>
      <c r="V51" s="199">
        <f t="shared" si="84"/>
        <v>6.333333333333333</v>
      </c>
      <c r="W51" s="199">
        <f t="shared" si="84"/>
        <v>8</v>
      </c>
      <c r="X51" s="199">
        <f t="shared" si="84"/>
        <v>5.6</v>
      </c>
      <c r="Y51" s="199">
        <f t="shared" si="84"/>
        <v>17</v>
      </c>
      <c r="Z51" s="55">
        <v>30</v>
      </c>
      <c r="AA51" s="55"/>
    </row>
    <row r="52" spans="1:27" ht="12.75" customHeight="1">
      <c r="A52" s="202">
        <v>6</v>
      </c>
      <c r="B52" s="203" t="s">
        <v>326</v>
      </c>
      <c r="C52" s="202">
        <v>1.5</v>
      </c>
      <c r="D52" s="202">
        <f t="shared" ref="D52:D61" si="85">C52*30</f>
        <v>45</v>
      </c>
      <c r="E52" s="202"/>
      <c r="F52" s="202">
        <v>1</v>
      </c>
      <c r="G52" s="202"/>
      <c r="H52" s="202"/>
      <c r="I52" s="202"/>
      <c r="J52" s="202"/>
      <c r="K52" s="202"/>
      <c r="L52" s="202"/>
      <c r="M52" s="202">
        <v>36</v>
      </c>
      <c r="N52" s="202"/>
      <c r="O52" s="202"/>
      <c r="P52" s="202">
        <f t="shared" ref="P52:P54" si="86">E52*30</f>
        <v>0</v>
      </c>
      <c r="Q52" s="202">
        <f t="shared" ref="Q52:Q54" si="87">G52*45+H52*30</f>
        <v>0</v>
      </c>
      <c r="R52" s="202">
        <f t="shared" ref="R52:R54" si="88">SUM(L52:O52)</f>
        <v>36</v>
      </c>
      <c r="S52" s="202">
        <f t="shared" ref="S52:S54" si="89">R52/30</f>
        <v>1.2</v>
      </c>
      <c r="T52" s="202">
        <f t="shared" ref="T52:T54" si="90">C52*30-SUM(L52:N52)</f>
        <v>9</v>
      </c>
      <c r="U52" s="202"/>
      <c r="V52" s="202">
        <f t="shared" ref="V52:X52" si="91">L52/18</f>
        <v>0</v>
      </c>
      <c r="W52" s="202">
        <f t="shared" si="91"/>
        <v>2</v>
      </c>
      <c r="X52" s="202">
        <f t="shared" si="91"/>
        <v>0</v>
      </c>
      <c r="Y52" s="202">
        <f t="shared" ref="Y52:Y54" si="92">SUM(V52:X52)</f>
        <v>2</v>
      </c>
      <c r="Z52" s="55"/>
      <c r="AA52" s="55"/>
    </row>
    <row r="53" spans="1:27" ht="12.75" customHeight="1">
      <c r="A53" s="202">
        <v>6</v>
      </c>
      <c r="B53" s="202" t="s">
        <v>332</v>
      </c>
      <c r="C53" s="202">
        <v>2</v>
      </c>
      <c r="D53" s="202">
        <f t="shared" si="85"/>
        <v>60</v>
      </c>
      <c r="E53" s="202"/>
      <c r="F53" s="202">
        <v>1</v>
      </c>
      <c r="G53" s="202"/>
      <c r="H53" s="202"/>
      <c r="I53" s="202">
        <v>1</v>
      </c>
      <c r="J53" s="202"/>
      <c r="K53" s="202"/>
      <c r="L53" s="202">
        <v>18</v>
      </c>
      <c r="M53" s="202">
        <v>18</v>
      </c>
      <c r="N53" s="202"/>
      <c r="O53" s="202">
        <f t="shared" ref="O53:O54" si="93">L53*0.3+M53*0.5+N53*1+I53*2+J53*10+K53*8+F53*6+E53*30+G53*45+H53*30</f>
        <v>22.4</v>
      </c>
      <c r="P53" s="202">
        <f t="shared" si="86"/>
        <v>0</v>
      </c>
      <c r="Q53" s="202">
        <f t="shared" si="87"/>
        <v>0</v>
      </c>
      <c r="R53" s="202">
        <f t="shared" si="88"/>
        <v>58.4</v>
      </c>
      <c r="S53" s="202">
        <f t="shared" si="89"/>
        <v>1.9466666666666665</v>
      </c>
      <c r="T53" s="202">
        <f t="shared" si="90"/>
        <v>24</v>
      </c>
      <c r="U53" s="202"/>
      <c r="V53" s="202">
        <f t="shared" ref="V53:X53" si="94">L53/18</f>
        <v>1</v>
      </c>
      <c r="W53" s="202">
        <f t="shared" si="94"/>
        <v>1</v>
      </c>
      <c r="X53" s="202">
        <f t="shared" si="94"/>
        <v>0</v>
      </c>
      <c r="Y53" s="202">
        <f t="shared" si="92"/>
        <v>2</v>
      </c>
      <c r="Z53" s="55"/>
      <c r="AA53" s="55"/>
    </row>
    <row r="54" spans="1:27" ht="12.75" customHeight="1">
      <c r="A54" s="215">
        <v>6</v>
      </c>
      <c r="B54" s="220" t="s">
        <v>333</v>
      </c>
      <c r="C54" s="215">
        <v>3.5</v>
      </c>
      <c r="D54" s="215">
        <f t="shared" si="85"/>
        <v>105</v>
      </c>
      <c r="E54" s="215">
        <v>1</v>
      </c>
      <c r="F54" s="215"/>
      <c r="G54" s="215"/>
      <c r="H54" s="215"/>
      <c r="I54" s="215">
        <v>1</v>
      </c>
      <c r="J54" s="215"/>
      <c r="K54" s="215"/>
      <c r="L54" s="215">
        <v>36</v>
      </c>
      <c r="M54" s="215">
        <v>18</v>
      </c>
      <c r="N54" s="215">
        <v>36</v>
      </c>
      <c r="O54" s="215">
        <f t="shared" si="93"/>
        <v>87.8</v>
      </c>
      <c r="P54" s="215">
        <f t="shared" si="86"/>
        <v>30</v>
      </c>
      <c r="Q54" s="215">
        <f t="shared" si="87"/>
        <v>0</v>
      </c>
      <c r="R54" s="215">
        <f t="shared" si="88"/>
        <v>177.8</v>
      </c>
      <c r="S54" s="215">
        <f t="shared" si="89"/>
        <v>5.9266666666666667</v>
      </c>
      <c r="T54" s="215">
        <f t="shared" si="90"/>
        <v>15</v>
      </c>
      <c r="U54" s="215"/>
      <c r="V54" s="215">
        <f t="shared" ref="V54:X54" si="95">L54/18</f>
        <v>2</v>
      </c>
      <c r="W54" s="215">
        <f t="shared" si="95"/>
        <v>1</v>
      </c>
      <c r="X54" s="215">
        <f t="shared" si="95"/>
        <v>2</v>
      </c>
      <c r="Y54" s="215">
        <f t="shared" si="92"/>
        <v>5</v>
      </c>
      <c r="Z54" s="55"/>
      <c r="AA54" s="55"/>
    </row>
    <row r="55" spans="1:27" ht="12.75" customHeight="1">
      <c r="A55" s="215">
        <v>6</v>
      </c>
      <c r="B55" s="220" t="s">
        <v>334</v>
      </c>
      <c r="C55" s="215">
        <v>3</v>
      </c>
      <c r="D55" s="215">
        <f t="shared" si="85"/>
        <v>90</v>
      </c>
      <c r="E55" s="215"/>
      <c r="F55" s="215">
        <v>1</v>
      </c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55"/>
      <c r="AA55" s="55"/>
    </row>
    <row r="56" spans="1:27" ht="12.75" customHeight="1">
      <c r="A56" s="215">
        <v>6</v>
      </c>
      <c r="B56" s="220" t="s">
        <v>335</v>
      </c>
      <c r="C56" s="215">
        <v>3</v>
      </c>
      <c r="D56" s="215">
        <f t="shared" si="85"/>
        <v>90</v>
      </c>
      <c r="E56" s="215"/>
      <c r="F56" s="215">
        <v>1</v>
      </c>
      <c r="G56" s="215"/>
      <c r="H56" s="215"/>
      <c r="I56" s="215">
        <v>1</v>
      </c>
      <c r="J56" s="215"/>
      <c r="K56" s="215"/>
      <c r="L56" s="215">
        <v>18</v>
      </c>
      <c r="M56" s="215">
        <v>18</v>
      </c>
      <c r="N56" s="215">
        <v>18</v>
      </c>
      <c r="O56" s="215">
        <f>L56*0.3+M56*0.5+N56*1+I56*2+J56*10+K56*8+F56*6+E56*30+G56*45+H56*30</f>
        <v>40.4</v>
      </c>
      <c r="P56" s="215">
        <f>E56*30</f>
        <v>0</v>
      </c>
      <c r="Q56" s="215">
        <f>G56*45+H56*30</f>
        <v>0</v>
      </c>
      <c r="R56" s="215">
        <f>SUM(L56:O56)</f>
        <v>94.4</v>
      </c>
      <c r="S56" s="215">
        <f>R56/30</f>
        <v>3.1466666666666669</v>
      </c>
      <c r="T56" s="215">
        <f>C56*30-SUM(L56:N56)</f>
        <v>36</v>
      </c>
      <c r="U56" s="215"/>
      <c r="V56" s="215">
        <f t="shared" ref="V56:X56" si="96">L56/18</f>
        <v>1</v>
      </c>
      <c r="W56" s="215">
        <f t="shared" si="96"/>
        <v>1</v>
      </c>
      <c r="X56" s="215">
        <f t="shared" si="96"/>
        <v>1</v>
      </c>
      <c r="Y56" s="221">
        <f>SUM(V56:X56)</f>
        <v>3</v>
      </c>
      <c r="Z56" s="55"/>
      <c r="AA56" s="55"/>
    </row>
    <row r="57" spans="1:27" ht="12.75" customHeight="1">
      <c r="A57" s="215">
        <v>6</v>
      </c>
      <c r="B57" s="220" t="s">
        <v>336</v>
      </c>
      <c r="C57" s="215">
        <v>1</v>
      </c>
      <c r="D57" s="215">
        <f t="shared" si="85"/>
        <v>30</v>
      </c>
      <c r="E57" s="215"/>
      <c r="F57" s="215"/>
      <c r="G57" s="215"/>
      <c r="H57" s="215">
        <v>1</v>
      </c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21"/>
      <c r="Z57" s="55"/>
      <c r="AA57" s="55"/>
    </row>
    <row r="58" spans="1:27" ht="12.75" customHeight="1">
      <c r="A58" s="215">
        <v>6</v>
      </c>
      <c r="B58" s="220" t="s">
        <v>337</v>
      </c>
      <c r="C58" s="215">
        <v>4</v>
      </c>
      <c r="D58" s="215">
        <f t="shared" si="85"/>
        <v>120</v>
      </c>
      <c r="E58" s="215">
        <v>1</v>
      </c>
      <c r="F58" s="215"/>
      <c r="G58" s="215"/>
      <c r="H58" s="215"/>
      <c r="I58" s="215"/>
      <c r="J58" s="215"/>
      <c r="K58" s="215"/>
      <c r="L58" s="215"/>
      <c r="M58" s="215"/>
      <c r="N58" s="215"/>
      <c r="O58" s="215">
        <f>L58*0.3+M58*0.5+N58*1+I58*2+J58*10+K58*8+F58*6+E58*30+G58*45+H58*30</f>
        <v>30</v>
      </c>
      <c r="P58" s="215">
        <f>E58*30</f>
        <v>30</v>
      </c>
      <c r="Q58" s="215">
        <f>G58*45+H58*30</f>
        <v>0</v>
      </c>
      <c r="R58" s="215">
        <f>SUM(L58:O58)</f>
        <v>30</v>
      </c>
      <c r="S58" s="215">
        <f>R58/30</f>
        <v>1</v>
      </c>
      <c r="T58" s="215">
        <f>C58*30-SUM(L58:N58)</f>
        <v>120</v>
      </c>
      <c r="U58" s="215"/>
      <c r="V58" s="215">
        <f t="shared" ref="V58:X58" si="97">L58/18</f>
        <v>0</v>
      </c>
      <c r="W58" s="215">
        <f t="shared" si="97"/>
        <v>0</v>
      </c>
      <c r="X58" s="215">
        <f t="shared" si="97"/>
        <v>0</v>
      </c>
      <c r="Y58" s="215">
        <f>SUM(V58:X58)</f>
        <v>0</v>
      </c>
      <c r="Z58" s="55"/>
      <c r="AA58" s="55"/>
    </row>
    <row r="59" spans="1:27" ht="12.75" customHeight="1">
      <c r="A59" s="217">
        <v>6</v>
      </c>
      <c r="B59" s="218" t="s">
        <v>225</v>
      </c>
      <c r="C59" s="217">
        <v>4</v>
      </c>
      <c r="D59" s="217">
        <f t="shared" si="85"/>
        <v>120</v>
      </c>
      <c r="E59" s="217"/>
      <c r="F59" s="217">
        <v>1</v>
      </c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55"/>
      <c r="AA59" s="55"/>
    </row>
    <row r="60" spans="1:27" ht="12.75" customHeight="1">
      <c r="A60" s="217">
        <v>6</v>
      </c>
      <c r="B60" s="218" t="s">
        <v>227</v>
      </c>
      <c r="C60" s="217">
        <v>4</v>
      </c>
      <c r="D60" s="217">
        <f t="shared" si="85"/>
        <v>120</v>
      </c>
      <c r="E60" s="217"/>
      <c r="F60" s="217">
        <v>1</v>
      </c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55"/>
      <c r="AA60" s="55"/>
    </row>
    <row r="61" spans="1:27" ht="12.75" customHeight="1">
      <c r="A61" s="217">
        <v>6</v>
      </c>
      <c r="B61" s="218" t="s">
        <v>229</v>
      </c>
      <c r="C61" s="217">
        <v>4</v>
      </c>
      <c r="D61" s="217">
        <f t="shared" si="85"/>
        <v>120</v>
      </c>
      <c r="E61" s="217"/>
      <c r="F61" s="217">
        <v>1</v>
      </c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55"/>
      <c r="AA61" s="55"/>
    </row>
    <row r="62" spans="1:27" ht="12.75" customHeight="1">
      <c r="A62" s="199"/>
      <c r="B62" s="210" t="s">
        <v>307</v>
      </c>
      <c r="C62" s="199">
        <f t="shared" ref="C62:Y62" si="98">SUM(C52:C61)</f>
        <v>30</v>
      </c>
      <c r="D62" s="199">
        <f t="shared" si="98"/>
        <v>900</v>
      </c>
      <c r="E62" s="199">
        <f t="shared" si="98"/>
        <v>2</v>
      </c>
      <c r="F62" s="199">
        <f t="shared" si="98"/>
        <v>7</v>
      </c>
      <c r="G62" s="199">
        <f t="shared" si="98"/>
        <v>0</v>
      </c>
      <c r="H62" s="199">
        <f t="shared" si="98"/>
        <v>1</v>
      </c>
      <c r="I62" s="199">
        <f t="shared" si="98"/>
        <v>3</v>
      </c>
      <c r="J62" s="199">
        <f t="shared" si="98"/>
        <v>0</v>
      </c>
      <c r="K62" s="199">
        <f t="shared" si="98"/>
        <v>0</v>
      </c>
      <c r="L62" s="199">
        <f t="shared" si="98"/>
        <v>72</v>
      </c>
      <c r="M62" s="199">
        <f t="shared" si="98"/>
        <v>90</v>
      </c>
      <c r="N62" s="199">
        <f t="shared" si="98"/>
        <v>54</v>
      </c>
      <c r="O62" s="199">
        <f t="shared" si="98"/>
        <v>180.6</v>
      </c>
      <c r="P62" s="199">
        <f t="shared" si="98"/>
        <v>60</v>
      </c>
      <c r="Q62" s="199">
        <f t="shared" si="98"/>
        <v>0</v>
      </c>
      <c r="R62" s="199">
        <f t="shared" si="98"/>
        <v>396.6</v>
      </c>
      <c r="S62" s="199">
        <f t="shared" si="98"/>
        <v>13.22</v>
      </c>
      <c r="T62" s="199">
        <f t="shared" si="98"/>
        <v>204</v>
      </c>
      <c r="U62" s="199">
        <f t="shared" si="98"/>
        <v>0</v>
      </c>
      <c r="V62" s="199">
        <f t="shared" si="98"/>
        <v>4</v>
      </c>
      <c r="W62" s="199">
        <f t="shared" si="98"/>
        <v>5</v>
      </c>
      <c r="X62" s="199">
        <f t="shared" si="98"/>
        <v>3</v>
      </c>
      <c r="Y62" s="199">
        <f t="shared" si="98"/>
        <v>12</v>
      </c>
      <c r="Z62" s="55">
        <v>30</v>
      </c>
      <c r="AA62" s="55"/>
    </row>
    <row r="63" spans="1:27" ht="12.75" customHeight="1">
      <c r="A63" s="202">
        <v>7</v>
      </c>
      <c r="B63" s="203" t="s">
        <v>338</v>
      </c>
      <c r="C63" s="202">
        <v>1.5</v>
      </c>
      <c r="D63" s="202">
        <f t="shared" ref="D63:D71" si="99">C63*30</f>
        <v>45</v>
      </c>
      <c r="E63" s="202"/>
      <c r="F63" s="202"/>
      <c r="G63" s="202"/>
      <c r="H63" s="202"/>
      <c r="I63" s="202">
        <v>1</v>
      </c>
      <c r="J63" s="202"/>
      <c r="K63" s="202"/>
      <c r="L63" s="202"/>
      <c r="M63" s="202">
        <v>36</v>
      </c>
      <c r="N63" s="202"/>
      <c r="O63" s="202"/>
      <c r="P63" s="202">
        <f t="shared" ref="P63:P65" si="100">E63*30</f>
        <v>0</v>
      </c>
      <c r="Q63" s="202">
        <f t="shared" ref="Q63:Q65" si="101">G63*45+H63*30</f>
        <v>0</v>
      </c>
      <c r="R63" s="202">
        <f t="shared" ref="R63:R65" si="102">SUM(L63:O63)</f>
        <v>36</v>
      </c>
      <c r="S63" s="202">
        <f t="shared" ref="S63:S65" si="103">R63/30</f>
        <v>1.2</v>
      </c>
      <c r="T63" s="202">
        <f t="shared" ref="T63:T65" si="104">C63*30-SUM(L63:N63)</f>
        <v>9</v>
      </c>
      <c r="U63" s="202"/>
      <c r="V63" s="202">
        <f t="shared" ref="V63:X63" si="105">L63/18</f>
        <v>0</v>
      </c>
      <c r="W63" s="202">
        <f t="shared" si="105"/>
        <v>2</v>
      </c>
      <c r="X63" s="202">
        <f t="shared" si="105"/>
        <v>0</v>
      </c>
      <c r="Y63" s="202">
        <f t="shared" ref="Y63:Y65" si="106">SUM(V63:X63)</f>
        <v>2</v>
      </c>
      <c r="Z63" s="55"/>
      <c r="AA63" s="55"/>
    </row>
    <row r="64" spans="1:27" ht="12.75" customHeight="1">
      <c r="A64" s="202">
        <v>7</v>
      </c>
      <c r="B64" s="202" t="s">
        <v>339</v>
      </c>
      <c r="C64" s="202">
        <v>4</v>
      </c>
      <c r="D64" s="202">
        <f t="shared" si="99"/>
        <v>120</v>
      </c>
      <c r="E64" s="202"/>
      <c r="F64" s="202">
        <v>1</v>
      </c>
      <c r="G64" s="202"/>
      <c r="H64" s="202"/>
      <c r="I64" s="202">
        <v>1</v>
      </c>
      <c r="J64" s="202"/>
      <c r="K64" s="202"/>
      <c r="L64" s="202">
        <v>36</v>
      </c>
      <c r="M64" s="202">
        <v>36</v>
      </c>
      <c r="N64" s="202"/>
      <c r="O64" s="202">
        <f t="shared" ref="O64:O65" si="107">L64*0.3+M64*0.5+N64*1+I64*2+J64*10+K64*8+F64*6+E64*30+G64*45+H64*30</f>
        <v>36.799999999999997</v>
      </c>
      <c r="P64" s="202">
        <f t="shared" si="100"/>
        <v>0</v>
      </c>
      <c r="Q64" s="202">
        <f t="shared" si="101"/>
        <v>0</v>
      </c>
      <c r="R64" s="202">
        <f t="shared" si="102"/>
        <v>108.8</v>
      </c>
      <c r="S64" s="202">
        <f t="shared" si="103"/>
        <v>3.6266666666666665</v>
      </c>
      <c r="T64" s="202">
        <f t="shared" si="104"/>
        <v>48</v>
      </c>
      <c r="U64" s="202"/>
      <c r="V64" s="202">
        <f t="shared" ref="V64:X64" si="108">L64/18</f>
        <v>2</v>
      </c>
      <c r="W64" s="202">
        <f t="shared" si="108"/>
        <v>2</v>
      </c>
      <c r="X64" s="202">
        <f t="shared" si="108"/>
        <v>0</v>
      </c>
      <c r="Y64" s="202">
        <f t="shared" si="106"/>
        <v>4</v>
      </c>
      <c r="Z64" s="55"/>
      <c r="AA64" s="55"/>
    </row>
    <row r="65" spans="1:27" ht="12.75" customHeight="1">
      <c r="A65" s="202">
        <v>7</v>
      </c>
      <c r="B65" s="202" t="s">
        <v>125</v>
      </c>
      <c r="C65" s="202">
        <v>4</v>
      </c>
      <c r="D65" s="202">
        <f t="shared" si="99"/>
        <v>120</v>
      </c>
      <c r="E65" s="202"/>
      <c r="F65" s="202">
        <v>1</v>
      </c>
      <c r="G65" s="202"/>
      <c r="H65" s="202"/>
      <c r="I65" s="202">
        <v>1</v>
      </c>
      <c r="J65" s="202"/>
      <c r="K65" s="202"/>
      <c r="L65" s="202">
        <v>36</v>
      </c>
      <c r="M65" s="202">
        <v>28</v>
      </c>
      <c r="N65" s="202">
        <v>8</v>
      </c>
      <c r="O65" s="202">
        <f t="shared" si="107"/>
        <v>40.799999999999997</v>
      </c>
      <c r="P65" s="202">
        <f t="shared" si="100"/>
        <v>0</v>
      </c>
      <c r="Q65" s="202">
        <f t="shared" si="101"/>
        <v>0</v>
      </c>
      <c r="R65" s="202">
        <f t="shared" si="102"/>
        <v>112.8</v>
      </c>
      <c r="S65" s="202">
        <f t="shared" si="103"/>
        <v>3.76</v>
      </c>
      <c r="T65" s="202">
        <f t="shared" si="104"/>
        <v>48</v>
      </c>
      <c r="U65" s="202"/>
      <c r="V65" s="202">
        <f t="shared" ref="V65:X65" si="109">L65/18</f>
        <v>2</v>
      </c>
      <c r="W65" s="202">
        <f t="shared" si="109"/>
        <v>1.5555555555555556</v>
      </c>
      <c r="X65" s="202">
        <f t="shared" si="109"/>
        <v>0.44444444444444442</v>
      </c>
      <c r="Y65" s="202">
        <f t="shared" si="106"/>
        <v>4</v>
      </c>
      <c r="Z65" s="55"/>
      <c r="AA65" s="55"/>
    </row>
    <row r="66" spans="1:27" ht="12.75" customHeight="1">
      <c r="A66" s="215">
        <v>7</v>
      </c>
      <c r="B66" s="220" t="s">
        <v>340</v>
      </c>
      <c r="C66" s="215">
        <v>3.5</v>
      </c>
      <c r="D66" s="215">
        <f t="shared" si="99"/>
        <v>105</v>
      </c>
      <c r="E66" s="215">
        <v>1</v>
      </c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55"/>
      <c r="AA66" s="55"/>
    </row>
    <row r="67" spans="1:27" ht="12.75" customHeight="1">
      <c r="A67" s="215">
        <v>7</v>
      </c>
      <c r="B67" s="220" t="s">
        <v>341</v>
      </c>
      <c r="C67" s="215">
        <v>4</v>
      </c>
      <c r="D67" s="215">
        <f t="shared" si="99"/>
        <v>120</v>
      </c>
      <c r="E67" s="215">
        <v>1</v>
      </c>
      <c r="F67" s="215"/>
      <c r="G67" s="215"/>
      <c r="H67" s="215"/>
      <c r="I67" s="215"/>
      <c r="J67" s="215"/>
      <c r="K67" s="215"/>
      <c r="L67" s="215"/>
      <c r="M67" s="215"/>
      <c r="N67" s="215"/>
      <c r="O67" s="215">
        <f t="shared" ref="O67:O68" si="110">L67*0.3+M67*0.5+N67*1+I67*2+J67*10+K67*8+F67*6+E67*30+G67*45+H67*30</f>
        <v>30</v>
      </c>
      <c r="P67" s="215">
        <f t="shared" ref="P67:P68" si="111">E67*30</f>
        <v>30</v>
      </c>
      <c r="Q67" s="215">
        <f t="shared" ref="Q67:Q68" si="112">G67*45+H67*30</f>
        <v>0</v>
      </c>
      <c r="R67" s="215">
        <f t="shared" ref="R67:R68" si="113">SUM(L67:O67)</f>
        <v>30</v>
      </c>
      <c r="S67" s="215">
        <f t="shared" ref="S67:S68" si="114">R67/30</f>
        <v>1</v>
      </c>
      <c r="T67" s="215">
        <f t="shared" ref="T67:T68" si="115">C67*30-SUM(L67:N67)</f>
        <v>120</v>
      </c>
      <c r="U67" s="215"/>
      <c r="V67" s="215">
        <f t="shared" ref="V67:X67" si="116">L67/18</f>
        <v>0</v>
      </c>
      <c r="W67" s="215">
        <f t="shared" si="116"/>
        <v>0</v>
      </c>
      <c r="X67" s="215">
        <f t="shared" si="116"/>
        <v>0</v>
      </c>
      <c r="Y67" s="215">
        <f t="shared" ref="Y67:Y68" si="117">SUM(V67:X67)</f>
        <v>0</v>
      </c>
      <c r="Z67" s="55"/>
      <c r="AA67" s="55"/>
    </row>
    <row r="68" spans="1:27" ht="12.75" customHeight="1">
      <c r="A68" s="215">
        <v>7</v>
      </c>
      <c r="B68" s="220" t="s">
        <v>342</v>
      </c>
      <c r="C68" s="215">
        <v>1</v>
      </c>
      <c r="D68" s="215">
        <f t="shared" si="99"/>
        <v>30</v>
      </c>
      <c r="E68" s="215"/>
      <c r="F68" s="215"/>
      <c r="G68" s="215"/>
      <c r="H68" s="215">
        <v>1</v>
      </c>
      <c r="I68" s="215">
        <v>1</v>
      </c>
      <c r="J68" s="215"/>
      <c r="K68" s="215"/>
      <c r="L68" s="215">
        <v>54</v>
      </c>
      <c r="M68" s="215">
        <v>18</v>
      </c>
      <c r="N68" s="215">
        <v>36</v>
      </c>
      <c r="O68" s="215">
        <f t="shared" si="110"/>
        <v>93.2</v>
      </c>
      <c r="P68" s="215">
        <f t="shared" si="111"/>
        <v>0</v>
      </c>
      <c r="Q68" s="215">
        <f t="shared" si="112"/>
        <v>30</v>
      </c>
      <c r="R68" s="215">
        <f t="shared" si="113"/>
        <v>201.2</v>
      </c>
      <c r="S68" s="215">
        <f t="shared" si="114"/>
        <v>6.7066666666666661</v>
      </c>
      <c r="T68" s="215">
        <f t="shared" si="115"/>
        <v>-78</v>
      </c>
      <c r="U68" s="215"/>
      <c r="V68" s="215">
        <f t="shared" ref="V68:X68" si="118">L68/18</f>
        <v>3</v>
      </c>
      <c r="W68" s="215">
        <f t="shared" si="118"/>
        <v>1</v>
      </c>
      <c r="X68" s="215">
        <f t="shared" si="118"/>
        <v>2</v>
      </c>
      <c r="Y68" s="215">
        <f t="shared" si="117"/>
        <v>6</v>
      </c>
      <c r="Z68" s="55"/>
      <c r="AA68" s="55"/>
    </row>
    <row r="69" spans="1:27" ht="12.75" customHeight="1">
      <c r="A69" s="217">
        <v>7</v>
      </c>
      <c r="B69" s="218" t="s">
        <v>232</v>
      </c>
      <c r="C69" s="217">
        <v>4</v>
      </c>
      <c r="D69" s="217">
        <f t="shared" si="99"/>
        <v>120</v>
      </c>
      <c r="E69" s="217"/>
      <c r="F69" s="217">
        <v>1</v>
      </c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55"/>
      <c r="AA69" s="55"/>
    </row>
    <row r="70" spans="1:27" ht="12.75" customHeight="1">
      <c r="A70" s="217">
        <v>7</v>
      </c>
      <c r="B70" s="218" t="s">
        <v>235</v>
      </c>
      <c r="C70" s="217">
        <v>4</v>
      </c>
      <c r="D70" s="217">
        <f t="shared" si="99"/>
        <v>120</v>
      </c>
      <c r="E70" s="217"/>
      <c r="F70" s="217">
        <v>1</v>
      </c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55"/>
      <c r="AA70" s="55"/>
    </row>
    <row r="71" spans="1:27" ht="12.75" customHeight="1">
      <c r="A71" s="217">
        <v>7</v>
      </c>
      <c r="B71" s="218" t="s">
        <v>237</v>
      </c>
      <c r="C71" s="217">
        <v>4</v>
      </c>
      <c r="D71" s="217">
        <f t="shared" si="99"/>
        <v>120</v>
      </c>
      <c r="E71" s="217"/>
      <c r="F71" s="217">
        <v>1</v>
      </c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55"/>
      <c r="AA71" s="55"/>
    </row>
    <row r="72" spans="1:27" ht="12.75" customHeight="1">
      <c r="A72" s="199"/>
      <c r="B72" s="210" t="s">
        <v>307</v>
      </c>
      <c r="C72" s="199">
        <f t="shared" ref="C72:Y72" si="119">SUM(C63:C71)</f>
        <v>30</v>
      </c>
      <c r="D72" s="199">
        <f t="shared" si="119"/>
        <v>900</v>
      </c>
      <c r="E72" s="199">
        <f t="shared" si="119"/>
        <v>2</v>
      </c>
      <c r="F72" s="199">
        <f t="shared" si="119"/>
        <v>5</v>
      </c>
      <c r="G72" s="199">
        <f t="shared" si="119"/>
        <v>0</v>
      </c>
      <c r="H72" s="199">
        <f t="shared" si="119"/>
        <v>1</v>
      </c>
      <c r="I72" s="199">
        <f t="shared" si="119"/>
        <v>4</v>
      </c>
      <c r="J72" s="199">
        <f t="shared" si="119"/>
        <v>0</v>
      </c>
      <c r="K72" s="199">
        <f t="shared" si="119"/>
        <v>0</v>
      </c>
      <c r="L72" s="199">
        <f t="shared" si="119"/>
        <v>126</v>
      </c>
      <c r="M72" s="199">
        <f t="shared" si="119"/>
        <v>118</v>
      </c>
      <c r="N72" s="199">
        <f t="shared" si="119"/>
        <v>44</v>
      </c>
      <c r="O72" s="199">
        <f t="shared" si="119"/>
        <v>200.8</v>
      </c>
      <c r="P72" s="199">
        <f t="shared" si="119"/>
        <v>30</v>
      </c>
      <c r="Q72" s="199">
        <f t="shared" si="119"/>
        <v>30</v>
      </c>
      <c r="R72" s="199">
        <f t="shared" si="119"/>
        <v>488.8</v>
      </c>
      <c r="S72" s="199">
        <f t="shared" si="119"/>
        <v>16.293333333333333</v>
      </c>
      <c r="T72" s="199">
        <f t="shared" si="119"/>
        <v>147</v>
      </c>
      <c r="U72" s="199">
        <f t="shared" si="119"/>
        <v>0</v>
      </c>
      <c r="V72" s="199">
        <f t="shared" si="119"/>
        <v>7</v>
      </c>
      <c r="W72" s="199">
        <f t="shared" si="119"/>
        <v>6.5555555555555554</v>
      </c>
      <c r="X72" s="199">
        <f t="shared" si="119"/>
        <v>2.4444444444444446</v>
      </c>
      <c r="Y72" s="199">
        <f t="shared" si="119"/>
        <v>16</v>
      </c>
      <c r="Z72" s="55">
        <v>30</v>
      </c>
      <c r="AA72" s="55"/>
    </row>
    <row r="73" spans="1:27" ht="12.75" customHeight="1">
      <c r="A73" s="202">
        <v>8</v>
      </c>
      <c r="B73" s="203" t="s">
        <v>338</v>
      </c>
      <c r="C73" s="202">
        <v>1.5</v>
      </c>
      <c r="D73" s="202">
        <f t="shared" ref="D73:D79" si="120">C73*30</f>
        <v>45</v>
      </c>
      <c r="E73" s="202">
        <v>1</v>
      </c>
      <c r="F73" s="202"/>
      <c r="G73" s="202"/>
      <c r="H73" s="202"/>
      <c r="I73" s="202"/>
      <c r="J73" s="202"/>
      <c r="K73" s="202"/>
      <c r="L73" s="202"/>
      <c r="M73" s="202">
        <v>18</v>
      </c>
      <c r="N73" s="202"/>
      <c r="O73" s="202"/>
      <c r="P73" s="202">
        <f>E73*30</f>
        <v>30</v>
      </c>
      <c r="Q73" s="202">
        <f>G73*45+H73*30</f>
        <v>0</v>
      </c>
      <c r="R73" s="202">
        <f>SUM(L73:O73)</f>
        <v>18</v>
      </c>
      <c r="S73" s="202">
        <f>R73/30</f>
        <v>0.6</v>
      </c>
      <c r="T73" s="202">
        <f>C73*30-SUM(L73:N73)</f>
        <v>27</v>
      </c>
      <c r="U73" s="202"/>
      <c r="V73" s="202">
        <f t="shared" ref="V73:X73" si="121">L73/9</f>
        <v>0</v>
      </c>
      <c r="W73" s="202">
        <f t="shared" si="121"/>
        <v>2</v>
      </c>
      <c r="X73" s="202">
        <f t="shared" si="121"/>
        <v>0</v>
      </c>
      <c r="Y73" s="202">
        <f>SUM(V73:X73)</f>
        <v>2</v>
      </c>
      <c r="Z73" s="55"/>
      <c r="AA73" s="55"/>
    </row>
    <row r="74" spans="1:27" ht="12.75" customHeight="1">
      <c r="A74" s="215">
        <v>8</v>
      </c>
      <c r="B74" s="220" t="s">
        <v>343</v>
      </c>
      <c r="C74" s="215">
        <v>4</v>
      </c>
      <c r="D74" s="215">
        <f t="shared" si="120"/>
        <v>120</v>
      </c>
      <c r="E74" s="215"/>
      <c r="F74" s="215">
        <v>1</v>
      </c>
      <c r="G74" s="215"/>
      <c r="H74" s="215"/>
      <c r="I74" s="215"/>
      <c r="J74" s="215"/>
      <c r="K74" s="215"/>
      <c r="L74" s="215"/>
      <c r="M74" s="215"/>
      <c r="N74" s="215"/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55"/>
      <c r="AA74" s="55"/>
    </row>
    <row r="75" spans="1:27" ht="12.75" customHeight="1">
      <c r="A75" s="215">
        <v>8</v>
      </c>
      <c r="B75" s="220" t="s">
        <v>344</v>
      </c>
      <c r="C75" s="215">
        <v>4.5</v>
      </c>
      <c r="D75" s="215">
        <f t="shared" si="120"/>
        <v>135</v>
      </c>
      <c r="E75" s="215">
        <v>1</v>
      </c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55"/>
      <c r="AA75" s="55"/>
    </row>
    <row r="76" spans="1:27" ht="12.75" customHeight="1">
      <c r="A76" s="217">
        <v>8</v>
      </c>
      <c r="B76" s="218" t="s">
        <v>239</v>
      </c>
      <c r="C76" s="217">
        <v>4</v>
      </c>
      <c r="D76" s="217">
        <f t="shared" si="120"/>
        <v>120</v>
      </c>
      <c r="E76" s="217"/>
      <c r="F76" s="217">
        <v>1</v>
      </c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55"/>
      <c r="AA76" s="55"/>
    </row>
    <row r="77" spans="1:27" ht="12.75" customHeight="1">
      <c r="A77" s="217">
        <v>8</v>
      </c>
      <c r="B77" s="218" t="s">
        <v>242</v>
      </c>
      <c r="C77" s="217">
        <v>4</v>
      </c>
      <c r="D77" s="217">
        <f t="shared" si="120"/>
        <v>120</v>
      </c>
      <c r="E77" s="217"/>
      <c r="F77" s="217">
        <v>1</v>
      </c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55"/>
      <c r="AA77" s="55"/>
    </row>
    <row r="78" spans="1:27" ht="12.75" customHeight="1">
      <c r="A78" s="202">
        <v>8</v>
      </c>
      <c r="B78" s="202" t="s">
        <v>182</v>
      </c>
      <c r="C78" s="202">
        <v>6</v>
      </c>
      <c r="D78" s="202">
        <f t="shared" si="120"/>
        <v>180</v>
      </c>
      <c r="E78" s="202"/>
      <c r="F78" s="202">
        <v>1</v>
      </c>
      <c r="G78" s="202"/>
      <c r="H78" s="202"/>
      <c r="I78" s="202"/>
      <c r="J78" s="202"/>
      <c r="K78" s="202"/>
      <c r="L78" s="202"/>
      <c r="M78" s="202"/>
      <c r="N78" s="202"/>
      <c r="O78" s="202"/>
      <c r="P78" s="223">
        <f t="shared" ref="P78:P79" si="122">E78*30</f>
        <v>0</v>
      </c>
      <c r="Q78" s="223">
        <f t="shared" ref="Q78:Q79" si="123">G78*45+H78*30</f>
        <v>0</v>
      </c>
      <c r="R78" s="202">
        <f t="shared" ref="R78:R79" si="124">SUM(L78:O78)</f>
        <v>0</v>
      </c>
      <c r="S78" s="223">
        <f t="shared" ref="S78:S79" si="125">R78/30</f>
        <v>0</v>
      </c>
      <c r="T78" s="202">
        <f t="shared" ref="T78:T79" si="126">C78*30-SUM(L78:N78)</f>
        <v>180</v>
      </c>
      <c r="U78" s="202"/>
      <c r="V78" s="202"/>
      <c r="W78" s="202"/>
      <c r="X78" s="202"/>
      <c r="Y78" s="202">
        <f t="shared" ref="Y78:Y79" si="127">SUM(V78:X78)</f>
        <v>0</v>
      </c>
      <c r="Z78" s="55"/>
      <c r="AA78" s="55"/>
    </row>
    <row r="79" spans="1:27" ht="12.75" customHeight="1">
      <c r="A79" s="202">
        <v>8</v>
      </c>
      <c r="B79" s="202" t="s">
        <v>85</v>
      </c>
      <c r="C79" s="202">
        <v>6</v>
      </c>
      <c r="D79" s="202">
        <f t="shared" si="120"/>
        <v>180</v>
      </c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>
        <f>L79*0.3+M79*0.5+N79*1+I79*2+J79*10+K79*8+F79*6+E79*30+G79*45+H79*30</f>
        <v>0</v>
      </c>
      <c r="P79" s="202">
        <f t="shared" si="122"/>
        <v>0</v>
      </c>
      <c r="Q79" s="202">
        <f t="shared" si="123"/>
        <v>0</v>
      </c>
      <c r="R79" s="202">
        <f t="shared" si="124"/>
        <v>0</v>
      </c>
      <c r="S79" s="202">
        <f t="shared" si="125"/>
        <v>0</v>
      </c>
      <c r="T79" s="202">
        <f t="shared" si="126"/>
        <v>180</v>
      </c>
      <c r="U79" s="202"/>
      <c r="V79" s="202"/>
      <c r="W79" s="202"/>
      <c r="X79" s="202"/>
      <c r="Y79" s="202">
        <f t="shared" si="127"/>
        <v>0</v>
      </c>
      <c r="Z79" s="55"/>
      <c r="AA79" s="55"/>
    </row>
    <row r="80" spans="1:27" ht="12.75" customHeight="1">
      <c r="A80" s="199" t="s">
        <v>345</v>
      </c>
      <c r="B80" s="199">
        <v>28.5</v>
      </c>
      <c r="C80" s="199">
        <f t="shared" ref="C80:Y80" si="128">SUM(C73:C79)</f>
        <v>30</v>
      </c>
      <c r="D80" s="224">
        <f t="shared" si="128"/>
        <v>900</v>
      </c>
      <c r="E80" s="224">
        <f t="shared" si="128"/>
        <v>2</v>
      </c>
      <c r="F80" s="224">
        <f t="shared" si="128"/>
        <v>4</v>
      </c>
      <c r="G80" s="224">
        <f t="shared" si="128"/>
        <v>0</v>
      </c>
      <c r="H80" s="224">
        <f t="shared" si="128"/>
        <v>0</v>
      </c>
      <c r="I80" s="224">
        <f t="shared" si="128"/>
        <v>0</v>
      </c>
      <c r="J80" s="224">
        <f t="shared" si="128"/>
        <v>0</v>
      </c>
      <c r="K80" s="224">
        <f t="shared" si="128"/>
        <v>0</v>
      </c>
      <c r="L80" s="224">
        <f t="shared" si="128"/>
        <v>0</v>
      </c>
      <c r="M80" s="224">
        <f t="shared" si="128"/>
        <v>18</v>
      </c>
      <c r="N80" s="224">
        <f t="shared" si="128"/>
        <v>0</v>
      </c>
      <c r="O80" s="224">
        <f t="shared" si="128"/>
        <v>0</v>
      </c>
      <c r="P80" s="224">
        <f t="shared" si="128"/>
        <v>30</v>
      </c>
      <c r="Q80" s="224">
        <f t="shared" si="128"/>
        <v>0</v>
      </c>
      <c r="R80" s="224">
        <f t="shared" si="128"/>
        <v>18</v>
      </c>
      <c r="S80" s="224">
        <f t="shared" si="128"/>
        <v>0.6</v>
      </c>
      <c r="T80" s="224">
        <f t="shared" si="128"/>
        <v>387</v>
      </c>
      <c r="U80" s="224">
        <f t="shared" si="128"/>
        <v>0</v>
      </c>
      <c r="V80" s="224">
        <f t="shared" si="128"/>
        <v>0</v>
      </c>
      <c r="W80" s="224">
        <f t="shared" si="128"/>
        <v>2</v>
      </c>
      <c r="X80" s="224">
        <f t="shared" si="128"/>
        <v>0</v>
      </c>
      <c r="Y80" s="224">
        <f t="shared" si="128"/>
        <v>2</v>
      </c>
      <c r="Z80" s="225">
        <v>30</v>
      </c>
      <c r="AA80" s="55"/>
    </row>
    <row r="81" spans="1:27" ht="12.75" customHeight="1">
      <c r="A81" s="226"/>
      <c r="B81" s="227" t="s">
        <v>346</v>
      </c>
      <c r="C81" s="228">
        <f t="shared" ref="C81:Y81" si="129">SUM(C80,C72,C62,C51,C41,C30,C21,C12)</f>
        <v>240</v>
      </c>
      <c r="D81" s="229">
        <f t="shared" si="129"/>
        <v>7200</v>
      </c>
      <c r="E81" s="229">
        <f t="shared" si="129"/>
        <v>18</v>
      </c>
      <c r="F81" s="229">
        <f t="shared" si="129"/>
        <v>44</v>
      </c>
      <c r="G81" s="229">
        <f t="shared" si="129"/>
        <v>1</v>
      </c>
      <c r="H81" s="229">
        <f t="shared" si="129"/>
        <v>2</v>
      </c>
      <c r="I81" s="229">
        <f t="shared" si="129"/>
        <v>40</v>
      </c>
      <c r="J81" s="229">
        <f t="shared" si="129"/>
        <v>11</v>
      </c>
      <c r="K81" s="229">
        <f t="shared" si="129"/>
        <v>10</v>
      </c>
      <c r="L81" s="229">
        <f t="shared" si="129"/>
        <v>1090</v>
      </c>
      <c r="M81" s="229">
        <f t="shared" si="129"/>
        <v>1090</v>
      </c>
      <c r="N81" s="229">
        <f t="shared" si="129"/>
        <v>498</v>
      </c>
      <c r="O81" s="229">
        <f t="shared" si="129"/>
        <v>2149</v>
      </c>
      <c r="P81" s="229">
        <f t="shared" si="129"/>
        <v>480</v>
      </c>
      <c r="Q81" s="229">
        <f t="shared" si="129"/>
        <v>75</v>
      </c>
      <c r="R81" s="229">
        <f t="shared" si="129"/>
        <v>4827</v>
      </c>
      <c r="S81" s="229">
        <f t="shared" si="129"/>
        <v>160.9</v>
      </c>
      <c r="T81" s="229">
        <f t="shared" si="129"/>
        <v>2263</v>
      </c>
      <c r="U81" s="229">
        <f t="shared" si="129"/>
        <v>0</v>
      </c>
      <c r="V81" s="229">
        <f t="shared" si="129"/>
        <v>61.1111111111111</v>
      </c>
      <c r="W81" s="229">
        <f t="shared" si="129"/>
        <v>61.555555555555557</v>
      </c>
      <c r="X81" s="229">
        <f t="shared" si="129"/>
        <v>32.266666666666666</v>
      </c>
      <c r="Y81" s="229">
        <f t="shared" si="129"/>
        <v>152</v>
      </c>
      <c r="Z81" s="55">
        <f>SUM(Z2:Z80)</f>
        <v>240</v>
      </c>
      <c r="AA81" s="55"/>
    </row>
    <row r="82" spans="1:27" ht="12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</row>
    <row r="83" spans="1:27" ht="12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</row>
    <row r="84" spans="1:27" ht="12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</row>
    <row r="85" spans="1:27" ht="12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</row>
    <row r="86" spans="1:27" ht="12.75" customHeight="1">
      <c r="A86" s="55"/>
      <c r="B86" s="55" t="s">
        <v>347</v>
      </c>
      <c r="C86" s="230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</row>
    <row r="87" spans="1:27" ht="12.75" customHeight="1">
      <c r="A87" s="55"/>
      <c r="B87" s="55" t="s">
        <v>348</v>
      </c>
      <c r="C87" s="231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</row>
    <row r="88" spans="1:27" ht="12.75" customHeight="1">
      <c r="A88" s="55"/>
      <c r="B88" s="55" t="s">
        <v>349</v>
      </c>
      <c r="C88" s="232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</row>
    <row r="89" spans="1:27" ht="12.75" customHeight="1">
      <c r="A89" s="55"/>
      <c r="B89" s="55" t="s">
        <v>350</v>
      </c>
      <c r="C89" s="233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</row>
    <row r="90" spans="1:27" ht="12.75" customHeight="1">
      <c r="A90" s="55"/>
      <c r="B90" s="55" t="s">
        <v>351</v>
      </c>
      <c r="C90" s="234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</row>
    <row r="91" spans="1:27" ht="12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</row>
    <row r="92" spans="1:27" ht="12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</row>
    <row r="93" spans="1:27" ht="12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</row>
    <row r="94" spans="1:27" ht="12.75" customHeight="1">
      <c r="A94" s="215">
        <v>3</v>
      </c>
      <c r="B94" s="220" t="s">
        <v>352</v>
      </c>
      <c r="C94" s="215">
        <v>5</v>
      </c>
      <c r="D94" s="215">
        <f t="shared" ref="D94:D95" si="130">C94*30</f>
        <v>150</v>
      </c>
      <c r="E94" s="215">
        <v>1</v>
      </c>
      <c r="F94" s="215"/>
      <c r="G94" s="215"/>
      <c r="H94" s="215"/>
      <c r="I94" s="215">
        <v>1</v>
      </c>
      <c r="J94" s="215"/>
      <c r="K94" s="215"/>
      <c r="L94" s="215">
        <v>46</v>
      </c>
      <c r="M94" s="215">
        <v>18</v>
      </c>
      <c r="N94" s="215">
        <v>18</v>
      </c>
      <c r="O94" s="215">
        <f t="shared" ref="O94:O95" si="131">L94*0.3+M94*0.5+N94*1+I94*2+J94*10+K94*8+F94*6+E94*30+G94*45+H94*30</f>
        <v>72.8</v>
      </c>
      <c r="P94" s="215">
        <f t="shared" ref="P94:P95" si="132">E94*30</f>
        <v>30</v>
      </c>
      <c r="Q94" s="215">
        <f t="shared" ref="Q94:Q95" si="133">G94*45+H94*30</f>
        <v>0</v>
      </c>
      <c r="R94" s="215">
        <f t="shared" ref="R94:R95" si="134">SUM(L94:O94)</f>
        <v>154.80000000000001</v>
      </c>
      <c r="S94" s="215">
        <f t="shared" ref="S94:S95" si="135">R94/30</f>
        <v>5.16</v>
      </c>
      <c r="T94" s="215">
        <f t="shared" ref="T94:T95" si="136">C94*30-SUM(L94:N94)</f>
        <v>68</v>
      </c>
      <c r="U94" s="215"/>
      <c r="V94" s="215">
        <f t="shared" ref="V94:X94" si="137">L94/18</f>
        <v>2.5555555555555554</v>
      </c>
      <c r="W94" s="215">
        <f t="shared" si="137"/>
        <v>1</v>
      </c>
      <c r="X94" s="215">
        <f t="shared" si="137"/>
        <v>1</v>
      </c>
      <c r="Y94" s="215">
        <f>SUM(V94:X94)</f>
        <v>4.5555555555555554</v>
      </c>
      <c r="Z94" s="55"/>
      <c r="AA94" s="55"/>
    </row>
    <row r="95" spans="1:27" ht="12.75" customHeight="1">
      <c r="A95" s="215">
        <v>3</v>
      </c>
      <c r="B95" s="215" t="s">
        <v>353</v>
      </c>
      <c r="C95" s="215">
        <v>4</v>
      </c>
      <c r="D95" s="215">
        <f t="shared" si="130"/>
        <v>120</v>
      </c>
      <c r="E95" s="215"/>
      <c r="F95" s="215">
        <v>1</v>
      </c>
      <c r="G95" s="215"/>
      <c r="H95" s="215"/>
      <c r="I95" s="215">
        <v>1</v>
      </c>
      <c r="J95" s="215">
        <v>1</v>
      </c>
      <c r="K95" s="215"/>
      <c r="L95" s="215">
        <v>18</v>
      </c>
      <c r="M95" s="215">
        <v>18</v>
      </c>
      <c r="N95" s="215">
        <v>18</v>
      </c>
      <c r="O95" s="215">
        <f t="shared" si="131"/>
        <v>50.4</v>
      </c>
      <c r="P95" s="215">
        <f t="shared" si="132"/>
        <v>0</v>
      </c>
      <c r="Q95" s="215">
        <f t="shared" si="133"/>
        <v>0</v>
      </c>
      <c r="R95" s="215">
        <f t="shared" si="134"/>
        <v>104.4</v>
      </c>
      <c r="S95" s="215">
        <f t="shared" si="135"/>
        <v>3.48</v>
      </c>
      <c r="T95" s="215">
        <f t="shared" si="136"/>
        <v>66</v>
      </c>
      <c r="U95" s="215"/>
      <c r="V95" s="215">
        <f t="shared" ref="V95:X95" si="138">L95/18</f>
        <v>1</v>
      </c>
      <c r="W95" s="215">
        <f t="shared" si="138"/>
        <v>1</v>
      </c>
      <c r="X95" s="215">
        <f t="shared" si="138"/>
        <v>1</v>
      </c>
      <c r="Y95" s="215">
        <v>3</v>
      </c>
      <c r="Z95" s="55"/>
      <c r="AA95" s="55"/>
    </row>
    <row r="96" spans="1:27" ht="12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</row>
    <row r="97" spans="1:27" ht="12.75" customHeight="1">
      <c r="A97" s="215">
        <v>6</v>
      </c>
      <c r="B97" s="220" t="s">
        <v>354</v>
      </c>
      <c r="C97" s="215">
        <v>5</v>
      </c>
      <c r="D97" s="215">
        <f t="shared" ref="D97:D99" si="139">C97*30</f>
        <v>150</v>
      </c>
      <c r="E97" s="215">
        <v>1</v>
      </c>
      <c r="F97" s="215"/>
      <c r="G97" s="215"/>
      <c r="H97" s="215"/>
      <c r="I97" s="215">
        <v>1</v>
      </c>
      <c r="J97" s="215">
        <v>1</v>
      </c>
      <c r="K97" s="215"/>
      <c r="L97" s="215">
        <v>54</v>
      </c>
      <c r="M97" s="215">
        <v>18</v>
      </c>
      <c r="N97" s="215">
        <v>18</v>
      </c>
      <c r="O97" s="215">
        <f t="shared" ref="O97:O99" si="140">L97*0.3+M97*0.5+N97*1+I97*2+J97*10+K97*8+F97*6+E97*30+G97*45+H97*30</f>
        <v>85.2</v>
      </c>
      <c r="P97" s="215">
        <f t="shared" ref="P97:P99" si="141">E97*30</f>
        <v>30</v>
      </c>
      <c r="Q97" s="215">
        <f t="shared" ref="Q97:Q99" si="142">G97*45+H97*30</f>
        <v>0</v>
      </c>
      <c r="R97" s="215">
        <f t="shared" ref="R97:R99" si="143">SUM(L97:O97)</f>
        <v>175.2</v>
      </c>
      <c r="S97" s="215">
        <f t="shared" ref="S97:S99" si="144">R97/30</f>
        <v>5.84</v>
      </c>
      <c r="T97" s="215">
        <f t="shared" ref="T97:T99" si="145">C97*30-SUM(L97:N97)</f>
        <v>60</v>
      </c>
      <c r="U97" s="215"/>
      <c r="V97" s="215">
        <f t="shared" ref="V97:X97" si="146">L97/18</f>
        <v>3</v>
      </c>
      <c r="W97" s="215">
        <f t="shared" si="146"/>
        <v>1</v>
      </c>
      <c r="X97" s="215">
        <f t="shared" si="146"/>
        <v>1</v>
      </c>
      <c r="Y97" s="215">
        <f t="shared" ref="Y97:Y99" si="147">SUM(V97:X97)</f>
        <v>5</v>
      </c>
      <c r="Z97" s="55"/>
      <c r="AA97" s="55"/>
    </row>
    <row r="98" spans="1:27" ht="12.75" customHeight="1">
      <c r="A98" s="215">
        <v>6</v>
      </c>
      <c r="B98" s="220" t="s">
        <v>355</v>
      </c>
      <c r="C98" s="215">
        <v>4</v>
      </c>
      <c r="D98" s="215">
        <f t="shared" si="139"/>
        <v>120</v>
      </c>
      <c r="E98" s="215"/>
      <c r="F98" s="215">
        <v>1</v>
      </c>
      <c r="G98" s="215"/>
      <c r="H98" s="215"/>
      <c r="I98" s="215">
        <v>1</v>
      </c>
      <c r="J98" s="215">
        <v>1</v>
      </c>
      <c r="K98" s="215"/>
      <c r="L98" s="215">
        <v>18</v>
      </c>
      <c r="M98" s="215">
        <v>18</v>
      </c>
      <c r="N98" s="215">
        <v>18</v>
      </c>
      <c r="O98" s="215">
        <f t="shared" si="140"/>
        <v>50.4</v>
      </c>
      <c r="P98" s="215">
        <f t="shared" si="141"/>
        <v>0</v>
      </c>
      <c r="Q98" s="215">
        <f t="shared" si="142"/>
        <v>0</v>
      </c>
      <c r="R98" s="215">
        <f t="shared" si="143"/>
        <v>104.4</v>
      </c>
      <c r="S98" s="215">
        <f t="shared" si="144"/>
        <v>3.48</v>
      </c>
      <c r="T98" s="215">
        <f t="shared" si="145"/>
        <v>66</v>
      </c>
      <c r="U98" s="215"/>
      <c r="V98" s="215">
        <f t="shared" ref="V98:X98" si="148">L98/18</f>
        <v>1</v>
      </c>
      <c r="W98" s="215">
        <f t="shared" si="148"/>
        <v>1</v>
      </c>
      <c r="X98" s="215">
        <f t="shared" si="148"/>
        <v>1</v>
      </c>
      <c r="Y98" s="215">
        <f t="shared" si="147"/>
        <v>3</v>
      </c>
      <c r="Z98" s="55"/>
      <c r="AA98" s="55"/>
    </row>
    <row r="99" spans="1:27" ht="12.75" customHeight="1">
      <c r="A99" s="215">
        <v>6</v>
      </c>
      <c r="B99" s="220" t="s">
        <v>356</v>
      </c>
      <c r="C99" s="215">
        <v>6</v>
      </c>
      <c r="D99" s="215">
        <f t="shared" si="139"/>
        <v>180</v>
      </c>
      <c r="E99" s="215">
        <v>1</v>
      </c>
      <c r="F99" s="215"/>
      <c r="G99" s="215"/>
      <c r="H99" s="215"/>
      <c r="I99" s="215">
        <v>1</v>
      </c>
      <c r="J99" s="215">
        <v>1</v>
      </c>
      <c r="K99" s="215"/>
      <c r="L99" s="215">
        <v>72</v>
      </c>
      <c r="M99" s="215">
        <v>18</v>
      </c>
      <c r="N99" s="215">
        <v>18</v>
      </c>
      <c r="O99" s="215">
        <f t="shared" si="140"/>
        <v>90.6</v>
      </c>
      <c r="P99" s="215">
        <f t="shared" si="141"/>
        <v>30</v>
      </c>
      <c r="Q99" s="215">
        <f t="shared" si="142"/>
        <v>0</v>
      </c>
      <c r="R99" s="215">
        <f t="shared" si="143"/>
        <v>198.6</v>
      </c>
      <c r="S99" s="215">
        <f t="shared" si="144"/>
        <v>6.62</v>
      </c>
      <c r="T99" s="215">
        <f t="shared" si="145"/>
        <v>72</v>
      </c>
      <c r="U99" s="215"/>
      <c r="V99" s="215">
        <f t="shared" ref="V99:X99" si="149">L99/18</f>
        <v>4</v>
      </c>
      <c r="W99" s="215">
        <f t="shared" si="149"/>
        <v>1</v>
      </c>
      <c r="X99" s="215">
        <f t="shared" si="149"/>
        <v>1</v>
      </c>
      <c r="Y99" s="215">
        <f t="shared" si="147"/>
        <v>6</v>
      </c>
      <c r="Z99" s="55"/>
      <c r="AA99" s="55"/>
    </row>
    <row r="100" spans="1:27" ht="12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</row>
    <row r="101" spans="1:27" ht="76.5" customHeight="1">
      <c r="A101" s="215">
        <v>7</v>
      </c>
      <c r="B101" s="220" t="s">
        <v>357</v>
      </c>
      <c r="C101" s="215">
        <v>4</v>
      </c>
      <c r="D101" s="215">
        <f t="shared" ref="D101:D102" si="150">C101*30</f>
        <v>120</v>
      </c>
      <c r="E101" s="215"/>
      <c r="F101" s="215">
        <v>1</v>
      </c>
      <c r="G101" s="215"/>
      <c r="H101" s="215"/>
      <c r="I101" s="215">
        <v>1</v>
      </c>
      <c r="J101" s="215"/>
      <c r="K101" s="215">
        <v>1</v>
      </c>
      <c r="L101" s="215">
        <v>18</v>
      </c>
      <c r="M101" s="215">
        <v>0</v>
      </c>
      <c r="N101" s="215">
        <v>54</v>
      </c>
      <c r="O101" s="215">
        <f t="shared" ref="O101:O102" si="151">L101*0.3+M101*0.5+N101*1+I101*2+J101*10+K101*8+F101*6+E101*30+G101*45+H101*30</f>
        <v>75.400000000000006</v>
      </c>
      <c r="P101" s="215">
        <f t="shared" ref="P101:P102" si="152">E101*30</f>
        <v>0</v>
      </c>
      <c r="Q101" s="215">
        <f t="shared" ref="Q101:Q102" si="153">G101*45+H101*30</f>
        <v>0</v>
      </c>
      <c r="R101" s="215">
        <f t="shared" ref="R101:R102" si="154">SUM(L101:O101)</f>
        <v>147.4</v>
      </c>
      <c r="S101" s="215">
        <f t="shared" ref="S101:S102" si="155">R101/30</f>
        <v>4.9133333333333331</v>
      </c>
      <c r="T101" s="215">
        <f t="shared" ref="T101:T102" si="156">C101*30-SUM(L101:N101)</f>
        <v>48</v>
      </c>
      <c r="U101" s="215"/>
      <c r="V101" s="215">
        <f t="shared" ref="V101:X101" si="157">L101/18</f>
        <v>1</v>
      </c>
      <c r="W101" s="215">
        <f t="shared" si="157"/>
        <v>0</v>
      </c>
      <c r="X101" s="215">
        <f t="shared" si="157"/>
        <v>3</v>
      </c>
      <c r="Y101" s="215">
        <f t="shared" ref="Y101:Y102" si="158">SUM(V101:X101)</f>
        <v>4</v>
      </c>
      <c r="Z101" s="55"/>
      <c r="AA101" s="55"/>
    </row>
    <row r="102" spans="1:27" ht="12.75" customHeight="1">
      <c r="A102" s="215">
        <v>7</v>
      </c>
      <c r="B102" s="220" t="s">
        <v>195</v>
      </c>
      <c r="C102" s="215">
        <v>4</v>
      </c>
      <c r="D102" s="215">
        <f t="shared" si="150"/>
        <v>120</v>
      </c>
      <c r="E102" s="215"/>
      <c r="F102" s="215">
        <v>1</v>
      </c>
      <c r="G102" s="215"/>
      <c r="H102" s="215"/>
      <c r="I102" s="215">
        <v>1</v>
      </c>
      <c r="J102" s="215">
        <v>1</v>
      </c>
      <c r="K102" s="215"/>
      <c r="L102" s="215">
        <v>18</v>
      </c>
      <c r="M102" s="215">
        <v>0</v>
      </c>
      <c r="N102" s="215">
        <v>36</v>
      </c>
      <c r="O102" s="215">
        <f t="shared" si="151"/>
        <v>59.4</v>
      </c>
      <c r="P102" s="215">
        <f t="shared" si="152"/>
        <v>0</v>
      </c>
      <c r="Q102" s="215">
        <f t="shared" si="153"/>
        <v>0</v>
      </c>
      <c r="R102" s="215">
        <f t="shared" si="154"/>
        <v>113.4</v>
      </c>
      <c r="S102" s="215">
        <f t="shared" si="155"/>
        <v>3.7800000000000002</v>
      </c>
      <c r="T102" s="215">
        <f t="shared" si="156"/>
        <v>66</v>
      </c>
      <c r="U102" s="215"/>
      <c r="V102" s="215">
        <f t="shared" ref="V102:X102" si="159">L102/18</f>
        <v>1</v>
      </c>
      <c r="W102" s="215">
        <f t="shared" si="159"/>
        <v>0</v>
      </c>
      <c r="X102" s="215">
        <f t="shared" si="159"/>
        <v>2</v>
      </c>
      <c r="Y102" s="215">
        <f t="shared" si="158"/>
        <v>3</v>
      </c>
      <c r="Z102" s="55"/>
      <c r="AA102" s="55"/>
    </row>
    <row r="103" spans="1:27" ht="12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</row>
    <row r="104" spans="1:27" ht="12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</row>
    <row r="105" spans="1:27" ht="12.75" customHeight="1">
      <c r="A105" s="215">
        <v>8</v>
      </c>
      <c r="B105" s="215" t="s">
        <v>358</v>
      </c>
      <c r="C105" s="215">
        <v>4</v>
      </c>
      <c r="D105" s="215">
        <f t="shared" ref="D105:D108" si="160">C105*30</f>
        <v>120</v>
      </c>
      <c r="E105" s="215">
        <v>1</v>
      </c>
      <c r="F105" s="215"/>
      <c r="G105" s="215"/>
      <c r="H105" s="215"/>
      <c r="I105" s="215">
        <v>1</v>
      </c>
      <c r="J105" s="215"/>
      <c r="K105" s="215"/>
      <c r="L105" s="215">
        <v>18</v>
      </c>
      <c r="M105" s="215"/>
      <c r="N105" s="215">
        <v>36</v>
      </c>
      <c r="O105" s="215">
        <f t="shared" ref="O105:O108" si="161">L105*0.3+M105*0.5+N105*1+I105*2+J105*10+K105*8+F105*6+E105*30+G105*45+H105*30</f>
        <v>73.400000000000006</v>
      </c>
      <c r="P105" s="215">
        <f t="shared" ref="P105:P108" si="162">E105*30</f>
        <v>30</v>
      </c>
      <c r="Q105" s="215">
        <f t="shared" ref="Q105:Q108" si="163">G105*45+H105*30</f>
        <v>0</v>
      </c>
      <c r="R105" s="215">
        <f t="shared" ref="R105:R108" si="164">SUM(L105:O105)</f>
        <v>127.4</v>
      </c>
      <c r="S105" s="215">
        <f t="shared" ref="S105:S108" si="165">R105/30</f>
        <v>4.246666666666667</v>
      </c>
      <c r="T105" s="215">
        <f t="shared" ref="T105:T108" si="166">C105*30-SUM(L105:N105)</f>
        <v>66</v>
      </c>
      <c r="U105" s="215"/>
      <c r="V105" s="215">
        <f t="shared" ref="V105:X105" si="167">L105/9</f>
        <v>2</v>
      </c>
      <c r="W105" s="215">
        <f t="shared" si="167"/>
        <v>0</v>
      </c>
      <c r="X105" s="215">
        <f t="shared" si="167"/>
        <v>4</v>
      </c>
      <c r="Y105" s="215">
        <f t="shared" ref="Y105:Y108" si="168">SUM(V105:X105)</f>
        <v>6</v>
      </c>
      <c r="Z105" s="55"/>
      <c r="AA105" s="55"/>
    </row>
    <row r="106" spans="1:27" ht="12.75" customHeight="1">
      <c r="A106" s="215">
        <v>8</v>
      </c>
      <c r="B106" s="220" t="s">
        <v>359</v>
      </c>
      <c r="C106" s="215">
        <v>2</v>
      </c>
      <c r="D106" s="215">
        <f t="shared" si="160"/>
        <v>60</v>
      </c>
      <c r="E106" s="215"/>
      <c r="F106" s="215">
        <v>1</v>
      </c>
      <c r="G106" s="215"/>
      <c r="H106" s="215"/>
      <c r="I106" s="215">
        <v>1</v>
      </c>
      <c r="J106" s="215">
        <v>1</v>
      </c>
      <c r="K106" s="215"/>
      <c r="L106" s="215">
        <v>18</v>
      </c>
      <c r="M106" s="215">
        <v>18</v>
      </c>
      <c r="N106" s="215">
        <v>0</v>
      </c>
      <c r="O106" s="215">
        <f t="shared" si="161"/>
        <v>32.4</v>
      </c>
      <c r="P106" s="215">
        <f t="shared" si="162"/>
        <v>0</v>
      </c>
      <c r="Q106" s="215">
        <f t="shared" si="163"/>
        <v>0</v>
      </c>
      <c r="R106" s="215">
        <f t="shared" si="164"/>
        <v>68.400000000000006</v>
      </c>
      <c r="S106" s="215">
        <f t="shared" si="165"/>
        <v>2.2800000000000002</v>
      </c>
      <c r="T106" s="215">
        <f t="shared" si="166"/>
        <v>24</v>
      </c>
      <c r="U106" s="215"/>
      <c r="V106" s="215">
        <f t="shared" ref="V106:X106" si="169">L106/9</f>
        <v>2</v>
      </c>
      <c r="W106" s="215">
        <f t="shared" si="169"/>
        <v>2</v>
      </c>
      <c r="X106" s="215">
        <f t="shared" si="169"/>
        <v>0</v>
      </c>
      <c r="Y106" s="215">
        <f t="shared" si="168"/>
        <v>4</v>
      </c>
      <c r="Z106" s="55"/>
      <c r="AA106" s="55"/>
    </row>
    <row r="107" spans="1:27" ht="12.75" customHeight="1">
      <c r="A107" s="215">
        <v>8</v>
      </c>
      <c r="B107" s="220" t="s">
        <v>360</v>
      </c>
      <c r="C107" s="215">
        <v>3.5</v>
      </c>
      <c r="D107" s="215">
        <f t="shared" si="160"/>
        <v>105</v>
      </c>
      <c r="E107" s="215"/>
      <c r="F107" s="215">
        <v>1</v>
      </c>
      <c r="G107" s="215"/>
      <c r="H107" s="215"/>
      <c r="I107" s="215">
        <v>1</v>
      </c>
      <c r="J107" s="215"/>
      <c r="K107" s="215">
        <v>1</v>
      </c>
      <c r="L107" s="215">
        <v>28</v>
      </c>
      <c r="M107" s="215"/>
      <c r="N107" s="215">
        <v>26</v>
      </c>
      <c r="O107" s="215">
        <f t="shared" si="161"/>
        <v>50.4</v>
      </c>
      <c r="P107" s="215">
        <f t="shared" si="162"/>
        <v>0</v>
      </c>
      <c r="Q107" s="215">
        <f t="shared" si="163"/>
        <v>0</v>
      </c>
      <c r="R107" s="215">
        <f t="shared" si="164"/>
        <v>104.4</v>
      </c>
      <c r="S107" s="215">
        <f t="shared" si="165"/>
        <v>3.48</v>
      </c>
      <c r="T107" s="215">
        <f t="shared" si="166"/>
        <v>51</v>
      </c>
      <c r="U107" s="215"/>
      <c r="V107" s="215">
        <f t="shared" ref="V107:X107" si="170">L107/9</f>
        <v>3.1111111111111112</v>
      </c>
      <c r="W107" s="215">
        <f t="shared" si="170"/>
        <v>0</v>
      </c>
      <c r="X107" s="215">
        <f t="shared" si="170"/>
        <v>2.8888888888888888</v>
      </c>
      <c r="Y107" s="215">
        <f t="shared" si="168"/>
        <v>6</v>
      </c>
      <c r="Z107" s="55"/>
      <c r="AA107" s="55"/>
    </row>
    <row r="108" spans="1:27" ht="12.75" customHeight="1">
      <c r="A108" s="215">
        <v>8</v>
      </c>
      <c r="B108" s="220" t="s">
        <v>266</v>
      </c>
      <c r="C108" s="215">
        <v>3.5</v>
      </c>
      <c r="D108" s="215">
        <f t="shared" si="160"/>
        <v>105</v>
      </c>
      <c r="E108" s="215">
        <v>1</v>
      </c>
      <c r="F108" s="215"/>
      <c r="G108" s="215"/>
      <c r="H108" s="215"/>
      <c r="I108" s="215">
        <v>1</v>
      </c>
      <c r="J108" s="215">
        <v>1</v>
      </c>
      <c r="K108" s="215"/>
      <c r="L108" s="215">
        <v>28</v>
      </c>
      <c r="M108" s="215">
        <v>18</v>
      </c>
      <c r="N108" s="215">
        <v>0</v>
      </c>
      <c r="O108" s="215">
        <f t="shared" si="161"/>
        <v>59.4</v>
      </c>
      <c r="P108" s="215">
        <f t="shared" si="162"/>
        <v>30</v>
      </c>
      <c r="Q108" s="215">
        <f t="shared" si="163"/>
        <v>0</v>
      </c>
      <c r="R108" s="215">
        <f t="shared" si="164"/>
        <v>105.4</v>
      </c>
      <c r="S108" s="215">
        <f t="shared" si="165"/>
        <v>3.5133333333333336</v>
      </c>
      <c r="T108" s="215">
        <f t="shared" si="166"/>
        <v>59</v>
      </c>
      <c r="U108" s="215"/>
      <c r="V108" s="215">
        <f t="shared" ref="V108:X108" si="171">L108/9</f>
        <v>3.1111111111111112</v>
      </c>
      <c r="W108" s="215">
        <f t="shared" si="171"/>
        <v>2</v>
      </c>
      <c r="X108" s="215">
        <f t="shared" si="171"/>
        <v>0</v>
      </c>
      <c r="Y108" s="215">
        <f t="shared" si="168"/>
        <v>5.1111111111111107</v>
      </c>
      <c r="Z108" s="55"/>
      <c r="AA108" s="55"/>
    </row>
    <row r="109" spans="1:27" ht="12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7" ht="12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</row>
    <row r="111" spans="1:27" ht="12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</row>
    <row r="112" spans="1:27" ht="12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</row>
    <row r="113" spans="1:27" ht="12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</row>
    <row r="114" spans="1:27" ht="12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</row>
    <row r="115" spans="1:27" ht="12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</row>
    <row r="116" spans="1:27" ht="12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</row>
    <row r="117" spans="1:27" ht="12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</row>
    <row r="118" spans="1:27" ht="12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</row>
    <row r="119" spans="1:27" ht="12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</row>
    <row r="120" spans="1:27" ht="12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</row>
    <row r="121" spans="1:27" ht="12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</row>
    <row r="122" spans="1:27" ht="12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</row>
    <row r="123" spans="1:27" ht="12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</row>
    <row r="124" spans="1:27" ht="12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</row>
    <row r="125" spans="1:27" ht="12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</row>
    <row r="126" spans="1:27" ht="12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</row>
    <row r="127" spans="1:27" ht="12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</row>
    <row r="128" spans="1:27" ht="12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</row>
    <row r="129" spans="1:27" ht="12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</row>
    <row r="130" spans="1:27" ht="12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</row>
    <row r="131" spans="1:27" ht="12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</row>
    <row r="132" spans="1:27" ht="12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</row>
    <row r="133" spans="1:27" ht="12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</row>
    <row r="134" spans="1:27" ht="12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</row>
    <row r="135" spans="1:27" ht="12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</row>
    <row r="136" spans="1:27" ht="12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</row>
    <row r="137" spans="1:27" ht="12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</row>
    <row r="138" spans="1:27" ht="12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</row>
    <row r="139" spans="1:27" ht="12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</row>
    <row r="140" spans="1:27" ht="12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</row>
    <row r="141" spans="1:27" ht="12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</row>
    <row r="142" spans="1:27" ht="12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</row>
    <row r="143" spans="1:27" ht="12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</row>
    <row r="144" spans="1:27" ht="12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ht="12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ht="12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</row>
    <row r="147" spans="1:27" ht="12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</row>
    <row r="148" spans="1:27" ht="12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ht="12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</row>
    <row r="150" spans="1:27" ht="12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</row>
    <row r="151" spans="1:27" ht="12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</row>
    <row r="152" spans="1:27" ht="12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</row>
    <row r="153" spans="1:27" ht="12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</row>
    <row r="154" spans="1:27" ht="12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</row>
    <row r="155" spans="1:27" ht="12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</row>
    <row r="156" spans="1:27" ht="12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</row>
    <row r="157" spans="1:27" ht="12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</row>
    <row r="158" spans="1:27" ht="12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</row>
    <row r="159" spans="1:27" ht="12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</row>
    <row r="160" spans="1:27" ht="12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</row>
    <row r="161" spans="1:27" ht="12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</row>
    <row r="162" spans="1:27" ht="12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</row>
    <row r="163" spans="1:27" ht="12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</row>
    <row r="164" spans="1:27" ht="12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</row>
    <row r="165" spans="1:27" ht="12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</row>
    <row r="166" spans="1:27" ht="12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</row>
    <row r="167" spans="1:27" ht="12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</row>
    <row r="168" spans="1:27" ht="12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</row>
    <row r="169" spans="1:27" ht="12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</row>
    <row r="170" spans="1:27" ht="12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</row>
    <row r="171" spans="1:27" ht="12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</row>
    <row r="172" spans="1:27" ht="12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</row>
    <row r="173" spans="1:27" ht="12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</row>
    <row r="174" spans="1:27" ht="12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</row>
    <row r="175" spans="1:27" ht="12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</row>
    <row r="176" spans="1:27" ht="12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</row>
    <row r="177" spans="1:27" ht="12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</row>
    <row r="178" spans="1:27" ht="12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</row>
    <row r="179" spans="1:27" ht="12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</row>
    <row r="180" spans="1:27" ht="12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</row>
    <row r="181" spans="1:27" ht="12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</row>
    <row r="182" spans="1:27" ht="12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</row>
    <row r="183" spans="1:27" ht="12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</row>
    <row r="184" spans="1:27" ht="12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</row>
    <row r="185" spans="1:27" ht="12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</row>
    <row r="186" spans="1:27" ht="12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</row>
    <row r="187" spans="1:27" ht="12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</row>
    <row r="188" spans="1:27" ht="12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</row>
    <row r="189" spans="1:27" ht="12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</row>
    <row r="190" spans="1:27" ht="12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</row>
    <row r="191" spans="1:27" ht="12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</row>
    <row r="192" spans="1:27" ht="12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</row>
    <row r="193" spans="1:27" ht="12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</row>
    <row r="194" spans="1:27" ht="12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</row>
    <row r="195" spans="1:27" ht="12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</row>
    <row r="196" spans="1:27" ht="12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</row>
    <row r="197" spans="1:27" ht="12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</row>
    <row r="198" spans="1:27" ht="12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</row>
    <row r="199" spans="1:27" ht="12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</row>
    <row r="200" spans="1:27" ht="12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ht="12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ht="12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ht="12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</row>
    <row r="204" spans="1:27" ht="12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</row>
    <row r="205" spans="1:27" ht="12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</row>
    <row r="206" spans="1:27" ht="12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</row>
    <row r="207" spans="1:27" ht="12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</row>
    <row r="208" spans="1:27" ht="12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</row>
    <row r="209" spans="1:27" ht="12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</row>
    <row r="210" spans="1:27" ht="12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</row>
    <row r="211" spans="1:27" ht="12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</row>
    <row r="212" spans="1:27" ht="12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</row>
    <row r="213" spans="1:27" ht="12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</row>
    <row r="214" spans="1:27" ht="12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</row>
    <row r="215" spans="1:27" ht="12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</row>
    <row r="216" spans="1:27" ht="12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</row>
    <row r="217" spans="1:27" ht="12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</row>
    <row r="218" spans="1:27" ht="12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</row>
    <row r="219" spans="1:27" ht="12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</row>
    <row r="220" spans="1:27" ht="12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</row>
    <row r="221" spans="1:27" ht="12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</row>
    <row r="222" spans="1:27" ht="12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</row>
    <row r="223" spans="1:27" ht="12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</row>
    <row r="224" spans="1:27" ht="12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</row>
    <row r="225" spans="1:27" ht="12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</row>
    <row r="226" spans="1:27" ht="12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</row>
    <row r="227" spans="1:27" ht="12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</row>
    <row r="228" spans="1:27" ht="12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</row>
    <row r="229" spans="1:27" ht="12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</row>
    <row r="230" spans="1:27" ht="12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</row>
    <row r="231" spans="1:27" ht="12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</row>
    <row r="232" spans="1:27" ht="12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</row>
    <row r="233" spans="1:27" ht="12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</row>
    <row r="234" spans="1:27" ht="12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</row>
    <row r="235" spans="1:27" ht="12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</row>
    <row r="236" spans="1:27" ht="12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</row>
    <row r="237" spans="1:27" ht="12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</row>
    <row r="238" spans="1:27" ht="12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</row>
    <row r="239" spans="1:27" ht="12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</row>
    <row r="240" spans="1:27" ht="12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</row>
    <row r="241" spans="1:27" ht="12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</row>
    <row r="242" spans="1:27" ht="12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</row>
    <row r="243" spans="1:27" ht="12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</row>
    <row r="244" spans="1:27" ht="12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</row>
    <row r="245" spans="1:27" ht="12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</row>
    <row r="246" spans="1:27" ht="12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</row>
    <row r="247" spans="1:27" ht="12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</row>
    <row r="248" spans="1:27" ht="12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</row>
    <row r="249" spans="1:27" ht="12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</row>
    <row r="250" spans="1:27" ht="12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</row>
    <row r="251" spans="1:27" ht="12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</row>
    <row r="252" spans="1:27" ht="12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</row>
    <row r="253" spans="1:27" ht="12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</row>
    <row r="254" spans="1:27" ht="12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</row>
    <row r="255" spans="1:27" ht="12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6" spans="1:27" ht="12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</row>
    <row r="257" spans="1:27" ht="12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ht="12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ht="12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ht="12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</row>
    <row r="261" spans="1:27" ht="12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</row>
    <row r="262" spans="1:27" ht="12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</row>
    <row r="263" spans="1:27" ht="12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</row>
    <row r="264" spans="1:27" ht="12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</row>
    <row r="265" spans="1:27" ht="12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</row>
    <row r="266" spans="1:27" ht="12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</row>
    <row r="267" spans="1:27" ht="12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</row>
    <row r="268" spans="1:27" ht="12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1:27" ht="12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1:27" ht="12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</row>
    <row r="271" spans="1:27" ht="12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</row>
    <row r="272" spans="1:27" ht="12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7" ht="12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</row>
    <row r="274" spans="1:27" ht="12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</row>
    <row r="275" spans="1:27" ht="12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</row>
    <row r="276" spans="1:27" ht="12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</row>
    <row r="277" spans="1:27" ht="12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</row>
    <row r="278" spans="1:27" ht="12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</row>
    <row r="279" spans="1:27" ht="12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</row>
    <row r="280" spans="1:27" ht="12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</row>
    <row r="281" spans="1:27" ht="12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</row>
    <row r="282" spans="1:27" ht="12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</row>
    <row r="283" spans="1:27" ht="12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</row>
    <row r="284" spans="1:27" ht="12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</row>
    <row r="285" spans="1:27" ht="12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</row>
    <row r="286" spans="1:27" ht="12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</row>
    <row r="287" spans="1:27" ht="12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</row>
    <row r="288" spans="1:27" ht="12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</row>
    <row r="289" spans="1:27" ht="12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</row>
    <row r="290" spans="1:27" ht="12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</row>
    <row r="291" spans="1:27" ht="12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</row>
    <row r="292" spans="1:27" ht="12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</row>
    <row r="293" spans="1:27" ht="12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</row>
    <row r="294" spans="1:27" ht="12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</row>
    <row r="295" spans="1:27" ht="12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</row>
    <row r="296" spans="1:27" ht="12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</row>
    <row r="297" spans="1:27" ht="12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</row>
    <row r="298" spans="1:27" ht="12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</row>
    <row r="299" spans="1:27" ht="12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ht="12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</row>
    <row r="301" spans="1:27" ht="12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</row>
    <row r="302" spans="1:27" ht="12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</row>
    <row r="303" spans="1:27" ht="12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</row>
    <row r="304" spans="1:27" ht="12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</row>
    <row r="305" spans="1:27" ht="12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</row>
    <row r="306" spans="1:27" ht="12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</row>
    <row r="307" spans="1:27" ht="12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</row>
    <row r="308" spans="1:27" ht="12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</row>
    <row r="309" spans="1:27" ht="12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</row>
    <row r="310" spans="1:27" ht="12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</row>
    <row r="311" spans="1:27" ht="12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</row>
    <row r="312" spans="1:27" ht="12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</row>
    <row r="313" spans="1:27" ht="12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</row>
    <row r="314" spans="1:27" ht="12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</row>
    <row r="315" spans="1:27" ht="12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</row>
    <row r="316" spans="1:27" ht="12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</row>
    <row r="317" spans="1:27" ht="12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</row>
    <row r="318" spans="1:27" ht="12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</row>
    <row r="319" spans="1:27" ht="12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</row>
    <row r="320" spans="1:27" ht="12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</row>
    <row r="321" spans="1:27" ht="12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</row>
    <row r="322" spans="1:27" ht="12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</row>
    <row r="323" spans="1:27" ht="12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</row>
    <row r="324" spans="1:27" ht="12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</row>
    <row r="325" spans="1:27" ht="12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</row>
    <row r="326" spans="1:27" ht="12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</row>
    <row r="327" spans="1:27" ht="12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</row>
    <row r="328" spans="1:27" ht="12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</row>
    <row r="329" spans="1:27" ht="12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</row>
    <row r="330" spans="1:27" ht="12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</row>
    <row r="331" spans="1:27" ht="12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</row>
    <row r="332" spans="1:27" ht="12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</row>
    <row r="333" spans="1:27" ht="12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</row>
    <row r="334" spans="1:27" ht="12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</row>
    <row r="335" spans="1:27" ht="12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</row>
    <row r="336" spans="1:27" ht="12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</row>
    <row r="337" spans="1:27" ht="12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</row>
    <row r="338" spans="1:27" ht="12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</row>
    <row r="339" spans="1:27" ht="12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</row>
    <row r="340" spans="1:27" ht="12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</row>
    <row r="341" spans="1:27" ht="12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</row>
    <row r="342" spans="1:27" ht="12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</row>
    <row r="343" spans="1:27" ht="12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</row>
    <row r="344" spans="1:27" ht="12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</row>
    <row r="345" spans="1:27" ht="12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</row>
    <row r="346" spans="1:27" ht="12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</row>
    <row r="347" spans="1:27" ht="12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</row>
    <row r="348" spans="1:27" ht="12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</row>
    <row r="349" spans="1:27" ht="12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</row>
    <row r="350" spans="1:27" ht="12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</row>
    <row r="351" spans="1:27" ht="12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</row>
    <row r="352" spans="1:27" ht="12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</row>
    <row r="353" spans="1:27" ht="12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</row>
    <row r="354" spans="1:27" ht="12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</row>
    <row r="355" spans="1:27" ht="12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</row>
    <row r="356" spans="1:27" ht="12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</row>
    <row r="357" spans="1:27" ht="12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</row>
    <row r="358" spans="1:27" ht="12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</row>
    <row r="359" spans="1:27" ht="12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</row>
    <row r="360" spans="1:27" ht="12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</row>
    <row r="361" spans="1:27" ht="12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</row>
    <row r="362" spans="1:27" ht="12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</row>
    <row r="363" spans="1:27" ht="12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</row>
    <row r="364" spans="1:27" ht="12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</row>
    <row r="365" spans="1:27" ht="12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</row>
    <row r="366" spans="1:27" ht="12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</row>
    <row r="367" spans="1:27" ht="12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</row>
    <row r="368" spans="1:27" ht="12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</row>
    <row r="369" spans="1:27" ht="12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</row>
    <row r="370" spans="1:27" ht="12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</row>
    <row r="371" spans="1:27" ht="12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</row>
    <row r="372" spans="1:27" ht="12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</row>
    <row r="373" spans="1:27" ht="12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</row>
    <row r="374" spans="1:27" ht="12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</row>
    <row r="375" spans="1:27" ht="12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</row>
    <row r="376" spans="1:27" ht="12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</row>
    <row r="377" spans="1:27" ht="12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</row>
    <row r="378" spans="1:27" ht="12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</row>
    <row r="379" spans="1:27" ht="12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</row>
    <row r="380" spans="1:27" ht="12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</row>
    <row r="381" spans="1:27" ht="12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</row>
    <row r="382" spans="1:27" ht="12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</row>
    <row r="383" spans="1:27" ht="12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</row>
    <row r="384" spans="1:27" ht="12.7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</row>
    <row r="385" spans="1:27" ht="12.7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</row>
    <row r="386" spans="1:27" ht="12.7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</row>
    <row r="387" spans="1:27" ht="12.7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</row>
    <row r="388" spans="1:27" ht="12.7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</row>
    <row r="389" spans="1:27" ht="12.7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</row>
    <row r="390" spans="1:27" ht="12.7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</row>
    <row r="391" spans="1:27" ht="12.7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</row>
    <row r="392" spans="1:27" ht="12.7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</row>
    <row r="393" spans="1:27" ht="12.7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</row>
    <row r="394" spans="1:27" ht="12.7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</row>
    <row r="395" spans="1:27" ht="12.7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</row>
    <row r="396" spans="1:27" ht="12.7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</row>
    <row r="397" spans="1:27" ht="12.7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</row>
    <row r="398" spans="1:27" ht="12.7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</row>
    <row r="399" spans="1:27" ht="12.7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</row>
    <row r="400" spans="1:27" ht="12.7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</row>
    <row r="401" spans="1:27" ht="12.7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</row>
    <row r="402" spans="1:27" ht="12.7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</row>
    <row r="403" spans="1:27" ht="12.7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</row>
    <row r="404" spans="1:27" ht="12.7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</row>
    <row r="405" spans="1:27" ht="12.7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</row>
    <row r="406" spans="1:27" ht="12.7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</row>
    <row r="407" spans="1:27" ht="12.7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</row>
    <row r="408" spans="1:27" ht="12.7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</row>
    <row r="409" spans="1:27" ht="12.7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</row>
    <row r="410" spans="1:27" ht="12.7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</row>
    <row r="411" spans="1:27" ht="12.7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</row>
    <row r="412" spans="1:27" ht="12.7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</row>
    <row r="413" spans="1:27" ht="12.7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</row>
    <row r="414" spans="1:27" ht="12.7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</row>
    <row r="415" spans="1:27" ht="12.7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</row>
    <row r="416" spans="1:27" ht="12.7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</row>
    <row r="417" spans="1:27" ht="12.7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</row>
    <row r="418" spans="1:27" ht="12.7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</row>
    <row r="419" spans="1:27" ht="12.7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</row>
    <row r="420" spans="1:27" ht="12.7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</row>
    <row r="421" spans="1:27" ht="12.7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</row>
    <row r="422" spans="1:27" ht="12.7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</row>
    <row r="423" spans="1:27" ht="12.7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</row>
    <row r="424" spans="1:27" ht="12.7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</row>
    <row r="425" spans="1:27" ht="12.7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</row>
    <row r="426" spans="1:27" ht="12.7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</row>
    <row r="427" spans="1:27" ht="12.7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</row>
    <row r="428" spans="1:27" ht="12.7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</row>
    <row r="429" spans="1:27" ht="12.7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</row>
    <row r="430" spans="1:27" ht="12.7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</row>
    <row r="431" spans="1:27" ht="12.7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</row>
    <row r="432" spans="1:27" ht="12.7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</row>
    <row r="433" spans="1:27" ht="12.7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</row>
    <row r="434" spans="1:27" ht="12.7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</row>
    <row r="435" spans="1:27" ht="12.7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</row>
    <row r="436" spans="1:27" ht="12.7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</row>
    <row r="437" spans="1:27" ht="12.7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</row>
    <row r="438" spans="1:27" ht="12.7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</row>
    <row r="439" spans="1:27" ht="12.7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</row>
    <row r="440" spans="1:27" ht="12.7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</row>
    <row r="441" spans="1:27" ht="12.7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</row>
    <row r="442" spans="1:27" ht="12.7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</row>
    <row r="443" spans="1:27" ht="12.7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</row>
    <row r="444" spans="1:27" ht="12.7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</row>
    <row r="445" spans="1:27" ht="12.7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</row>
    <row r="446" spans="1:27" ht="12.7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</row>
    <row r="447" spans="1:27" ht="12.7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</row>
    <row r="448" spans="1:27" ht="12.7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</row>
    <row r="449" spans="1:27" ht="12.7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</row>
    <row r="450" spans="1:27" ht="12.7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</row>
    <row r="451" spans="1:27" ht="12.7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</row>
    <row r="452" spans="1:27" ht="12.7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</row>
    <row r="453" spans="1:27" ht="12.7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</row>
    <row r="454" spans="1:27" ht="12.7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</row>
    <row r="455" spans="1:27" ht="12.7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</row>
    <row r="456" spans="1:27" ht="12.7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</row>
    <row r="457" spans="1:27" ht="12.7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</row>
    <row r="458" spans="1:27" ht="12.7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</row>
    <row r="459" spans="1:27" ht="12.7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</row>
    <row r="460" spans="1:27" ht="12.7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</row>
    <row r="461" spans="1:27" ht="12.7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</row>
    <row r="462" spans="1:27" ht="12.7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</row>
    <row r="463" spans="1:27" ht="12.7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</row>
    <row r="464" spans="1:27" ht="12.7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</row>
    <row r="465" spans="1:27" ht="12.7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</row>
    <row r="466" spans="1:27" ht="12.7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</row>
    <row r="467" spans="1:27" ht="12.7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</row>
    <row r="468" spans="1:27" ht="12.7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</row>
    <row r="469" spans="1:27" ht="12.7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</row>
    <row r="470" spans="1:27" ht="12.7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</row>
    <row r="471" spans="1:27" ht="12.7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</row>
    <row r="472" spans="1:27" ht="12.7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</row>
    <row r="473" spans="1:27" ht="12.7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</row>
    <row r="474" spans="1:27" ht="12.7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</row>
    <row r="475" spans="1:27" ht="12.7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</row>
    <row r="476" spans="1:27" ht="12.7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</row>
    <row r="477" spans="1:27" ht="12.7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</row>
    <row r="478" spans="1:27" ht="12.7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</row>
    <row r="479" spans="1:27" ht="12.7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</row>
    <row r="480" spans="1:27" ht="12.7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</row>
    <row r="481" spans="1:27" ht="12.7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</row>
    <row r="482" spans="1:27" ht="12.7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</row>
    <row r="483" spans="1:27" ht="12.7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</row>
    <row r="484" spans="1:27" ht="12.7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</row>
    <row r="485" spans="1:27" ht="12.7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</row>
    <row r="486" spans="1:27" ht="12.7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</row>
    <row r="487" spans="1:27" ht="12.7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</row>
    <row r="488" spans="1:27" ht="12.7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</row>
    <row r="489" spans="1:27" ht="12.7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</row>
    <row r="490" spans="1:27" ht="12.7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</row>
    <row r="491" spans="1:27" ht="12.7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</row>
    <row r="492" spans="1:27" ht="12.7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</row>
    <row r="493" spans="1:27" ht="12.7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</row>
    <row r="494" spans="1:27" ht="12.7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</row>
    <row r="495" spans="1:27" ht="12.7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</row>
    <row r="496" spans="1:27" ht="12.7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</row>
    <row r="497" spans="1:27" ht="12.7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</row>
    <row r="498" spans="1:27" ht="12.7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</row>
    <row r="499" spans="1:27" ht="12.7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</row>
    <row r="500" spans="1:27" ht="12.7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</row>
    <row r="501" spans="1:27" ht="12.7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</row>
    <row r="502" spans="1:27" ht="12.7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</row>
    <row r="503" spans="1:27" ht="12.7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</row>
    <row r="504" spans="1:27" ht="12.7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</row>
    <row r="505" spans="1:27" ht="12.7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</row>
    <row r="506" spans="1:27" ht="12.7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</row>
    <row r="507" spans="1:27" ht="12.7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</row>
    <row r="508" spans="1:27" ht="12.7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</row>
    <row r="509" spans="1:27" ht="12.7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</row>
    <row r="510" spans="1:27" ht="12.7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</row>
    <row r="511" spans="1:27" ht="12.7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</row>
    <row r="512" spans="1:27" ht="12.7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</row>
    <row r="513" spans="1:27" ht="12.7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</row>
    <row r="514" spans="1:27" ht="12.7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</row>
    <row r="515" spans="1:27" ht="12.7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</row>
    <row r="516" spans="1:27" ht="12.7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</row>
    <row r="517" spans="1:27" ht="12.7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</row>
    <row r="518" spans="1:27" ht="12.7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</row>
    <row r="519" spans="1:27" ht="12.7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</row>
    <row r="520" spans="1:27" ht="12.7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</row>
    <row r="521" spans="1:27" ht="12.7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</row>
    <row r="522" spans="1:27" ht="12.7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</row>
    <row r="523" spans="1:27" ht="12.7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</row>
    <row r="524" spans="1:27" ht="12.7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</row>
    <row r="525" spans="1:27" ht="12.7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</row>
    <row r="526" spans="1:27" ht="12.7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</row>
    <row r="527" spans="1:27" ht="12.7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</row>
    <row r="528" spans="1:27" ht="12.7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</row>
    <row r="529" spans="1:27" ht="12.7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</row>
    <row r="530" spans="1:27" ht="12.7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</row>
    <row r="531" spans="1:27" ht="12.7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</row>
    <row r="532" spans="1:27" ht="12.7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</row>
    <row r="533" spans="1:27" ht="12.7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</row>
    <row r="534" spans="1:27" ht="12.7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</row>
    <row r="535" spans="1:27" ht="12.7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</row>
    <row r="536" spans="1:27" ht="12.7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</row>
    <row r="537" spans="1:27" ht="12.7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</row>
    <row r="538" spans="1:27" ht="12.7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</row>
    <row r="539" spans="1:27" ht="12.7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</row>
    <row r="540" spans="1:27" ht="12.7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</row>
    <row r="541" spans="1:27" ht="12.7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</row>
    <row r="542" spans="1:27" ht="12.7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</row>
    <row r="543" spans="1:27" ht="12.7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</row>
    <row r="544" spans="1:27" ht="12.7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</row>
    <row r="545" spans="1:27" ht="12.7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</row>
    <row r="546" spans="1:27" ht="12.7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</row>
    <row r="547" spans="1:27" ht="12.7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</row>
    <row r="548" spans="1:27" ht="12.7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</row>
    <row r="549" spans="1:27" ht="12.7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</row>
    <row r="550" spans="1:27" ht="12.7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</row>
    <row r="551" spans="1:27" ht="12.7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</row>
    <row r="552" spans="1:27" ht="12.7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</row>
    <row r="553" spans="1:27" ht="12.7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</row>
    <row r="554" spans="1:27" ht="12.7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</row>
    <row r="555" spans="1:27" ht="12.7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</row>
    <row r="556" spans="1:27" ht="12.7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</row>
    <row r="557" spans="1:27" ht="12.7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</row>
    <row r="558" spans="1:27" ht="12.7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</row>
    <row r="559" spans="1:27" ht="12.7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</row>
    <row r="560" spans="1:27" ht="12.7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</row>
    <row r="561" spans="1:27" ht="12.7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</row>
    <row r="562" spans="1:27" ht="12.7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</row>
    <row r="563" spans="1:27" ht="12.7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</row>
    <row r="564" spans="1:27" ht="12.7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</row>
    <row r="565" spans="1:27" ht="12.7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</row>
    <row r="566" spans="1:27" ht="12.7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</row>
    <row r="567" spans="1:27" ht="12.7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</row>
    <row r="568" spans="1:27" ht="12.7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</row>
    <row r="569" spans="1:27" ht="12.7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</row>
    <row r="570" spans="1:27" ht="12.7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</row>
    <row r="571" spans="1:27" ht="12.7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</row>
    <row r="572" spans="1:27" ht="12.7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</row>
    <row r="573" spans="1:27" ht="12.7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</row>
    <row r="574" spans="1:27" ht="12.7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</row>
    <row r="575" spans="1:27" ht="12.7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</row>
    <row r="576" spans="1:27" ht="12.7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</row>
    <row r="577" spans="1:27" ht="12.7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</row>
    <row r="578" spans="1:27" ht="12.7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</row>
    <row r="579" spans="1:27" ht="12.7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</row>
    <row r="580" spans="1:27" ht="12.7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</row>
    <row r="581" spans="1:27" ht="12.7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</row>
    <row r="582" spans="1:27" ht="12.7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</row>
    <row r="583" spans="1:27" ht="12.7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</row>
    <row r="584" spans="1:27" ht="12.7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</row>
    <row r="585" spans="1:27" ht="12.7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</row>
    <row r="586" spans="1:27" ht="12.7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</row>
    <row r="587" spans="1:27" ht="12.7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</row>
    <row r="588" spans="1:27" ht="12.7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</row>
    <row r="589" spans="1:27" ht="12.7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</row>
    <row r="590" spans="1:27" ht="12.7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</row>
    <row r="591" spans="1:27" ht="12.7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</row>
    <row r="592" spans="1:27" ht="12.7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</row>
    <row r="593" spans="1:27" ht="12.7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</row>
    <row r="594" spans="1:27" ht="12.7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</row>
    <row r="595" spans="1:27" ht="12.7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</row>
    <row r="596" spans="1:27" ht="12.7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</row>
    <row r="597" spans="1:27" ht="12.7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</row>
    <row r="598" spans="1:27" ht="12.7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</row>
    <row r="599" spans="1:27" ht="12.7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</row>
    <row r="600" spans="1:27" ht="12.7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</row>
    <row r="601" spans="1:27" ht="12.7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</row>
    <row r="602" spans="1:27" ht="12.7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</row>
    <row r="603" spans="1:27" ht="12.7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</row>
    <row r="604" spans="1:27" ht="12.7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</row>
    <row r="605" spans="1:27" ht="12.7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</row>
    <row r="606" spans="1:27" ht="12.7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</row>
    <row r="607" spans="1:27" ht="12.7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</row>
    <row r="608" spans="1:27" ht="12.7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</row>
    <row r="609" spans="1:27" ht="12.7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</row>
    <row r="610" spans="1:27" ht="12.7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</row>
    <row r="611" spans="1:27" ht="12.7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</row>
    <row r="612" spans="1:27" ht="12.7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</row>
    <row r="613" spans="1:27" ht="12.7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</row>
    <row r="614" spans="1:27" ht="12.7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</row>
    <row r="615" spans="1:27" ht="12.7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</row>
    <row r="616" spans="1:27" ht="12.7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</row>
    <row r="617" spans="1:27" ht="12.7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</row>
    <row r="618" spans="1:27" ht="12.7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</row>
    <row r="619" spans="1:27" ht="12.7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</row>
    <row r="620" spans="1:27" ht="12.7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</row>
    <row r="621" spans="1:27" ht="12.7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</row>
    <row r="622" spans="1:27" ht="12.7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</row>
    <row r="623" spans="1:27" ht="12.7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</row>
    <row r="624" spans="1:27" ht="12.7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</row>
    <row r="625" spans="1:27" ht="12.7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</row>
    <row r="626" spans="1:27" ht="12.7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</row>
    <row r="627" spans="1:27" ht="12.7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</row>
    <row r="628" spans="1:27" ht="12.7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</row>
    <row r="629" spans="1:27" ht="12.7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</row>
    <row r="630" spans="1:27" ht="12.7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</row>
    <row r="631" spans="1:27" ht="12.7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</row>
    <row r="632" spans="1:27" ht="12.7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</row>
    <row r="633" spans="1:27" ht="12.7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</row>
    <row r="634" spans="1:27" ht="12.7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</row>
    <row r="635" spans="1:27" ht="12.7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</row>
    <row r="636" spans="1:27" ht="12.7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</row>
    <row r="637" spans="1:27" ht="12.7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</row>
    <row r="638" spans="1:27" ht="12.7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</row>
    <row r="639" spans="1:27" ht="12.7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</row>
    <row r="640" spans="1:27" ht="12.7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</row>
    <row r="641" spans="1:27" ht="12.7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</row>
    <row r="642" spans="1:27" ht="12.7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</row>
    <row r="643" spans="1:27" ht="12.7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</row>
    <row r="644" spans="1:27" ht="12.7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</row>
    <row r="645" spans="1:27" ht="12.7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</row>
    <row r="646" spans="1:27" ht="12.7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</row>
    <row r="647" spans="1:27" ht="12.7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</row>
    <row r="648" spans="1:27" ht="12.7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</row>
    <row r="649" spans="1:27" ht="12.7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</row>
    <row r="650" spans="1:27" ht="12.7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</row>
    <row r="651" spans="1:27" ht="12.7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</row>
    <row r="652" spans="1:27" ht="12.7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</row>
    <row r="653" spans="1:27" ht="12.7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</row>
    <row r="654" spans="1:27" ht="12.7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</row>
    <row r="655" spans="1:27" ht="12.7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</row>
    <row r="656" spans="1:27" ht="12.7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</row>
    <row r="657" spans="1:27" ht="12.7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</row>
    <row r="658" spans="1:27" ht="12.7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</row>
    <row r="659" spans="1:27" ht="12.7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</row>
    <row r="660" spans="1:27" ht="12.7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</row>
    <row r="661" spans="1:27" ht="12.7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</row>
    <row r="662" spans="1:27" ht="12.7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</row>
    <row r="663" spans="1:27" ht="12.7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</row>
    <row r="664" spans="1:27" ht="12.7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</row>
    <row r="665" spans="1:27" ht="12.7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</row>
    <row r="666" spans="1:27" ht="12.7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</row>
    <row r="667" spans="1:27" ht="12.7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</row>
    <row r="668" spans="1:27" ht="12.7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</row>
    <row r="669" spans="1:27" ht="12.7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</row>
    <row r="670" spans="1:27" ht="12.7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</row>
    <row r="671" spans="1:27" ht="12.7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</row>
    <row r="672" spans="1:27" ht="12.7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</row>
    <row r="673" spans="1:27" ht="12.7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</row>
    <row r="674" spans="1:27" ht="12.7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</row>
    <row r="675" spans="1:27" ht="12.7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</row>
    <row r="676" spans="1:27" ht="12.7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</row>
    <row r="677" spans="1:27" ht="12.7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</row>
    <row r="678" spans="1:27" ht="12.7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</row>
    <row r="679" spans="1:27" ht="12.7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</row>
    <row r="680" spans="1:27" ht="12.7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</row>
    <row r="681" spans="1:27" ht="12.7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</row>
    <row r="682" spans="1:27" ht="12.7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</row>
    <row r="683" spans="1:27" ht="12.7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</row>
    <row r="684" spans="1:27" ht="12.7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</row>
    <row r="685" spans="1:27" ht="12.7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</row>
    <row r="686" spans="1:27" ht="12.7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</row>
    <row r="687" spans="1:27" ht="12.7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</row>
    <row r="688" spans="1:27" ht="12.7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</row>
    <row r="689" spans="1:27" ht="12.7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</row>
    <row r="690" spans="1:27" ht="12.7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</row>
    <row r="691" spans="1:27" ht="12.7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</row>
    <row r="692" spans="1:27" ht="12.7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</row>
    <row r="693" spans="1:27" ht="12.7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</row>
    <row r="694" spans="1:27" ht="12.7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</row>
    <row r="695" spans="1:27" ht="12.7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</row>
    <row r="696" spans="1:27" ht="12.7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</row>
    <row r="697" spans="1:27" ht="12.7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</row>
    <row r="698" spans="1:27" ht="12.7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</row>
    <row r="699" spans="1:27" ht="12.7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</row>
    <row r="700" spans="1:27" ht="12.7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</row>
    <row r="701" spans="1:27" ht="12.7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</row>
    <row r="702" spans="1:27" ht="12.7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</row>
    <row r="703" spans="1:27" ht="12.7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</row>
    <row r="704" spans="1:27" ht="12.7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</row>
    <row r="705" spans="1:27" ht="12.7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</row>
    <row r="706" spans="1:27" ht="12.7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</row>
    <row r="707" spans="1:27" ht="12.7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</row>
    <row r="708" spans="1:27" ht="12.7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</row>
    <row r="709" spans="1:27" ht="12.7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</row>
    <row r="710" spans="1:27" ht="12.7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</row>
    <row r="711" spans="1:27" ht="12.7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</row>
    <row r="712" spans="1:27" ht="12.7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</row>
    <row r="713" spans="1:27" ht="12.7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</row>
    <row r="714" spans="1:27" ht="12.7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</row>
    <row r="715" spans="1:27" ht="12.7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</row>
    <row r="716" spans="1:27" ht="12.7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</row>
    <row r="717" spans="1:27" ht="12.7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</row>
    <row r="718" spans="1:27" ht="12.7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</row>
    <row r="719" spans="1:27" ht="12.7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</row>
    <row r="720" spans="1:27" ht="12.7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</row>
    <row r="721" spans="1:27" ht="12.7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</row>
    <row r="722" spans="1:27" ht="12.7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</row>
    <row r="723" spans="1:27" ht="12.7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</row>
    <row r="724" spans="1:27" ht="12.7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</row>
    <row r="725" spans="1:27" ht="12.7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</row>
    <row r="726" spans="1:27" ht="12.7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</row>
    <row r="727" spans="1:27" ht="12.7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</row>
    <row r="728" spans="1:27" ht="12.7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</row>
    <row r="729" spans="1:27" ht="12.7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</row>
    <row r="730" spans="1:27" ht="12.7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</row>
    <row r="731" spans="1:27" ht="12.7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</row>
    <row r="732" spans="1:27" ht="12.7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</row>
    <row r="733" spans="1:27" ht="12.7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</row>
    <row r="734" spans="1:27" ht="12.7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</row>
    <row r="735" spans="1:27" ht="12.7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</row>
    <row r="736" spans="1:27" ht="12.7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</row>
    <row r="737" spans="1:27" ht="12.7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</row>
    <row r="738" spans="1:27" ht="12.7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</row>
    <row r="739" spans="1:27" ht="12.7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</row>
    <row r="740" spans="1:27" ht="12.7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</row>
    <row r="741" spans="1:27" ht="12.7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</row>
    <row r="742" spans="1:27" ht="12.7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</row>
    <row r="743" spans="1:27" ht="12.7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</row>
    <row r="744" spans="1:27" ht="12.7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</row>
    <row r="745" spans="1:27" ht="12.7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</row>
    <row r="746" spans="1:27" ht="12.7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</row>
    <row r="747" spans="1:27" ht="12.7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</row>
    <row r="748" spans="1:27" ht="12.7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</row>
    <row r="749" spans="1:27" ht="12.7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</row>
    <row r="750" spans="1:27" ht="12.7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</row>
    <row r="751" spans="1:27" ht="12.7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</row>
    <row r="752" spans="1:27" ht="12.7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</row>
    <row r="753" spans="1:27" ht="12.7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</row>
    <row r="754" spans="1:27" ht="12.7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</row>
    <row r="755" spans="1:27" ht="12.7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</row>
    <row r="756" spans="1:27" ht="12.7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</row>
    <row r="757" spans="1:27" ht="12.7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</row>
    <row r="758" spans="1:27" ht="12.7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</row>
    <row r="759" spans="1:27" ht="12.7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</row>
    <row r="760" spans="1:27" ht="12.7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</row>
    <row r="761" spans="1:27" ht="12.7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</row>
    <row r="762" spans="1:27" ht="12.7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</row>
    <row r="763" spans="1:27" ht="12.7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</row>
    <row r="764" spans="1:27" ht="12.7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</row>
    <row r="765" spans="1:27" ht="12.7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</row>
    <row r="766" spans="1:27" ht="12.7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</row>
    <row r="767" spans="1:27" ht="12.7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</row>
    <row r="768" spans="1:27" ht="12.7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</row>
    <row r="769" spans="1:27" ht="12.7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</row>
    <row r="770" spans="1:27" ht="12.7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</row>
    <row r="771" spans="1:27" ht="12.7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</row>
    <row r="772" spans="1:27" ht="12.7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</row>
    <row r="773" spans="1:27" ht="12.7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</row>
    <row r="774" spans="1:27" ht="12.7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</row>
    <row r="775" spans="1:27" ht="12.7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</row>
    <row r="776" spans="1:27" ht="12.7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</row>
    <row r="777" spans="1:27" ht="12.7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</row>
    <row r="778" spans="1:27" ht="12.7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</row>
    <row r="779" spans="1:27" ht="12.7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</row>
    <row r="780" spans="1:27" ht="12.7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</row>
    <row r="781" spans="1:27" ht="12.7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</row>
    <row r="782" spans="1:27" ht="12.7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</row>
    <row r="783" spans="1:27" ht="12.7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</row>
    <row r="784" spans="1:27" ht="12.7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</row>
    <row r="785" spans="1:27" ht="12.7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</row>
    <row r="786" spans="1:27" ht="12.7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</row>
    <row r="787" spans="1:27" ht="12.7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</row>
    <row r="788" spans="1:27" ht="12.7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</row>
    <row r="789" spans="1:27" ht="12.7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</row>
    <row r="790" spans="1:27" ht="12.7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</row>
    <row r="791" spans="1:27" ht="12.7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</row>
    <row r="792" spans="1:27" ht="12.7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</row>
    <row r="793" spans="1:27" ht="12.7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</row>
    <row r="794" spans="1:27" ht="12.7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</row>
    <row r="795" spans="1:27" ht="12.7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</row>
    <row r="796" spans="1:27" ht="12.7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</row>
    <row r="797" spans="1:27" ht="12.7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</row>
    <row r="798" spans="1:27" ht="12.7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</row>
    <row r="799" spans="1:27" ht="12.7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</row>
    <row r="800" spans="1:27" ht="12.7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</row>
    <row r="801" spans="1:27" ht="12.7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</row>
    <row r="802" spans="1:27" ht="12.7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</row>
    <row r="803" spans="1:27" ht="12.7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</row>
    <row r="804" spans="1:27" ht="12.7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</row>
    <row r="805" spans="1:27" ht="12.7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</row>
    <row r="806" spans="1:27" ht="12.7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</row>
    <row r="807" spans="1:27" ht="12.7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</row>
    <row r="808" spans="1:27" ht="12.7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</row>
    <row r="809" spans="1:27" ht="12.7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</row>
    <row r="810" spans="1:27" ht="12.7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</row>
    <row r="811" spans="1:27" ht="12.7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</row>
    <row r="812" spans="1:27" ht="12.7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</row>
    <row r="813" spans="1:27" ht="12.7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</row>
    <row r="814" spans="1:27" ht="12.7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</row>
    <row r="815" spans="1:27" ht="12.7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</row>
    <row r="816" spans="1:27" ht="12.7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</row>
    <row r="817" spans="1:27" ht="12.7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</row>
    <row r="818" spans="1:27" ht="12.7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</row>
    <row r="819" spans="1:27" ht="12.7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</row>
    <row r="820" spans="1:27" ht="12.7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</row>
    <row r="821" spans="1:27" ht="12.7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</row>
    <row r="822" spans="1:27" ht="12.7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</row>
    <row r="823" spans="1:27" ht="12.7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</row>
    <row r="824" spans="1:27" ht="12.7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</row>
    <row r="825" spans="1:27" ht="12.7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</row>
    <row r="826" spans="1:27" ht="12.7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</row>
    <row r="827" spans="1:27" ht="12.7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</row>
    <row r="828" spans="1:27" ht="12.7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</row>
    <row r="829" spans="1:27" ht="12.7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</row>
    <row r="830" spans="1:27" ht="12.7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</row>
    <row r="831" spans="1:27" ht="12.7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</row>
    <row r="832" spans="1:27" ht="12.7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</row>
    <row r="833" spans="1:27" ht="12.7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</row>
    <row r="834" spans="1:27" ht="12.7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</row>
    <row r="835" spans="1:27" ht="12.7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</row>
    <row r="836" spans="1:27" ht="12.7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</row>
    <row r="837" spans="1:27" ht="12.7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</row>
    <row r="838" spans="1:27" ht="12.7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</row>
    <row r="839" spans="1:27" ht="12.7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</row>
    <row r="840" spans="1:27" ht="12.7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</row>
    <row r="841" spans="1:27" ht="12.7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</row>
    <row r="842" spans="1:27" ht="12.7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</row>
    <row r="843" spans="1:27" ht="12.7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</row>
    <row r="844" spans="1:27" ht="12.7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</row>
    <row r="845" spans="1:27" ht="12.7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</row>
    <row r="846" spans="1:27" ht="12.7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</row>
    <row r="847" spans="1:27" ht="12.7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</row>
    <row r="848" spans="1:27" ht="12.7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</row>
    <row r="849" spans="1:27" ht="12.7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</row>
    <row r="850" spans="1:27" ht="12.7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</row>
    <row r="851" spans="1:27" ht="12.7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</row>
    <row r="852" spans="1:27" ht="12.7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</row>
    <row r="853" spans="1:27" ht="12.7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</row>
    <row r="854" spans="1:27" ht="12.7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</row>
    <row r="855" spans="1:27" ht="12.7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</row>
    <row r="856" spans="1:27" ht="12.7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</row>
    <row r="857" spans="1:27" ht="12.7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</row>
    <row r="858" spans="1:27" ht="12.7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</row>
    <row r="859" spans="1:27" ht="12.7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</row>
    <row r="860" spans="1:27" ht="12.7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</row>
    <row r="861" spans="1:27" ht="12.7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</row>
    <row r="862" spans="1:27" ht="12.7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</row>
    <row r="863" spans="1:27" ht="12.7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</row>
    <row r="864" spans="1:27" ht="12.7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</row>
    <row r="865" spans="1:27" ht="12.7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</row>
    <row r="866" spans="1:27" ht="12.7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</row>
    <row r="867" spans="1:27" ht="12.7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</row>
    <row r="868" spans="1:27" ht="12.7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</row>
    <row r="869" spans="1:27" ht="12.7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</row>
    <row r="870" spans="1:27" ht="12.7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</row>
    <row r="871" spans="1:27" ht="12.7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</row>
    <row r="872" spans="1:27" ht="12.7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</row>
    <row r="873" spans="1:27" ht="12.7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</row>
    <row r="874" spans="1:27" ht="12.7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</row>
    <row r="875" spans="1:27" ht="12.7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</row>
    <row r="876" spans="1:27" ht="12.7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</row>
    <row r="877" spans="1:27" ht="12.7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</row>
    <row r="878" spans="1:27" ht="12.7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</row>
    <row r="879" spans="1:27" ht="12.7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</row>
    <row r="880" spans="1:27" ht="12.7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</row>
    <row r="881" spans="1:27" ht="12.7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</row>
    <row r="882" spans="1:27" ht="12.7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</row>
    <row r="883" spans="1:27" ht="12.7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</row>
    <row r="884" spans="1:27" ht="12.7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</row>
    <row r="885" spans="1:27" ht="12.7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</row>
    <row r="886" spans="1:27" ht="12.7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</row>
    <row r="887" spans="1:27" ht="12.7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</row>
    <row r="888" spans="1:27" ht="12.7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</row>
    <row r="889" spans="1:27" ht="12.7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</row>
    <row r="890" spans="1:27" ht="12.7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</row>
    <row r="891" spans="1:27" ht="12.7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</row>
    <row r="892" spans="1:27" ht="12.7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</row>
    <row r="893" spans="1:27" ht="12.7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</row>
    <row r="894" spans="1:27" ht="12.7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</row>
    <row r="895" spans="1:27" ht="12.7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</row>
    <row r="896" spans="1:27" ht="12.7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</row>
    <row r="897" spans="1:27" ht="12.7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</row>
    <row r="898" spans="1:27" ht="12.7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</row>
    <row r="899" spans="1:27" ht="12.7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</row>
    <row r="900" spans="1:27" ht="12.7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</row>
    <row r="901" spans="1:27" ht="12.7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</row>
    <row r="902" spans="1:27" ht="12.7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</row>
    <row r="903" spans="1:27" ht="12.7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</row>
    <row r="904" spans="1:27" ht="12.7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</row>
    <row r="905" spans="1:27" ht="12.7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</row>
    <row r="906" spans="1:27" ht="12.7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</row>
    <row r="907" spans="1:27" ht="12.7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</row>
    <row r="908" spans="1:27" ht="12.7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</row>
    <row r="909" spans="1:27" ht="12.7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</row>
    <row r="910" spans="1:27" ht="12.7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</row>
    <row r="911" spans="1:27" ht="12.7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</row>
    <row r="912" spans="1:27" ht="12.7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</row>
    <row r="913" spans="1:27" ht="12.7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</row>
    <row r="914" spans="1:27" ht="12.7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</row>
    <row r="915" spans="1:27" ht="12.7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</row>
    <row r="916" spans="1:27" ht="12.7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</row>
    <row r="917" spans="1:27" ht="12.7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</row>
    <row r="918" spans="1:27" ht="12.7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</row>
    <row r="919" spans="1:27" ht="12.7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</row>
    <row r="920" spans="1:27" ht="12.7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</row>
    <row r="921" spans="1:27" ht="12.7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</row>
    <row r="922" spans="1:27" ht="12.7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</row>
    <row r="923" spans="1:27" ht="12.7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</row>
    <row r="924" spans="1:27" ht="12.7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</row>
    <row r="925" spans="1:27" ht="12.7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</row>
    <row r="926" spans="1:27" ht="12.7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</row>
    <row r="927" spans="1:27" ht="12.7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</row>
    <row r="928" spans="1:27" ht="12.7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</row>
    <row r="929" spans="1:27" ht="12.7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</row>
    <row r="930" spans="1:27" ht="12.7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</row>
    <row r="931" spans="1:27" ht="12.7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</row>
    <row r="932" spans="1:27" ht="12.7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</row>
    <row r="933" spans="1:27" ht="12.7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</row>
    <row r="934" spans="1:27" ht="12.7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</row>
    <row r="935" spans="1:27" ht="12.7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</row>
    <row r="936" spans="1:27" ht="12.7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</row>
    <row r="937" spans="1:27" ht="12.7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</row>
    <row r="938" spans="1:27" ht="12.7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</row>
    <row r="939" spans="1:27" ht="12.7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</row>
    <row r="940" spans="1:27" ht="12.7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</row>
    <row r="941" spans="1:27" ht="12.7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</row>
    <row r="942" spans="1:27" ht="12.7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</row>
    <row r="943" spans="1:27" ht="12.7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</row>
    <row r="944" spans="1:27" ht="12.7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</row>
    <row r="945" spans="1:27" ht="12.7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</row>
    <row r="946" spans="1:27" ht="12.7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</row>
    <row r="947" spans="1:27" ht="12.7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</row>
    <row r="948" spans="1:27" ht="12.7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</row>
    <row r="949" spans="1:27" ht="12.7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</row>
    <row r="950" spans="1:27" ht="12.7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</row>
    <row r="951" spans="1:27" ht="12.7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</row>
    <row r="952" spans="1:27" ht="12.7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</row>
    <row r="953" spans="1:27" ht="12.7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</row>
    <row r="954" spans="1:27" ht="12.7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</row>
    <row r="955" spans="1:27" ht="12.7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</row>
    <row r="956" spans="1:27" ht="12.7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</row>
    <row r="957" spans="1:27" ht="12.7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</row>
    <row r="958" spans="1:27" ht="12.7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</row>
    <row r="959" spans="1:27" ht="12.7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</row>
    <row r="960" spans="1:27" ht="12.7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</row>
    <row r="961" spans="1:27" ht="12.7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</row>
    <row r="962" spans="1:27" ht="12.7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</row>
    <row r="963" spans="1:27" ht="12.7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</row>
    <row r="964" spans="1:27" ht="12.7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</row>
    <row r="965" spans="1:27" ht="12.7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</row>
    <row r="966" spans="1:27" ht="12.7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</row>
    <row r="967" spans="1:27" ht="12.7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</row>
    <row r="968" spans="1:27" ht="12.7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</row>
    <row r="969" spans="1:27" ht="12.7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</row>
    <row r="970" spans="1:27" ht="12.7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</row>
    <row r="971" spans="1:27" ht="12.7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</row>
    <row r="972" spans="1:27" ht="12.7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</row>
    <row r="973" spans="1:27" ht="12.7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</row>
    <row r="974" spans="1:27" ht="12.7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</row>
    <row r="975" spans="1:27" ht="12.7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</row>
    <row r="976" spans="1:27" ht="12.7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</row>
    <row r="977" spans="1:27" ht="12.7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</row>
    <row r="978" spans="1:27" ht="12.7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</row>
    <row r="979" spans="1:27" ht="12.7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</row>
    <row r="980" spans="1:27" ht="12.7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</row>
    <row r="981" spans="1:27" ht="12.7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</row>
    <row r="982" spans="1:27" ht="12.7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</row>
    <row r="983" spans="1:27" ht="12.7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</row>
    <row r="984" spans="1:27" ht="12.7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</row>
    <row r="985" spans="1:27" ht="12.7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</row>
    <row r="986" spans="1:27" ht="12.7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</row>
    <row r="987" spans="1:27" ht="12.7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</row>
    <row r="988" spans="1:27" ht="12.7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</row>
    <row r="989" spans="1:27" ht="12.7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</row>
    <row r="990" spans="1:27" ht="12.7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</row>
    <row r="991" spans="1:27" ht="12.7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</row>
    <row r="992" spans="1:27" ht="12.7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</row>
    <row r="993" spans="1:27" ht="12.7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</row>
    <row r="994" spans="1:27" ht="12.7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</row>
    <row r="995" spans="1:27" ht="12.7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</row>
    <row r="996" spans="1:27" ht="12.7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</row>
    <row r="997" spans="1:27" ht="12.7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</row>
    <row r="998" spans="1:27" ht="12.7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</row>
    <row r="999" spans="1:27" ht="12.7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</row>
    <row r="1000" spans="1:27" ht="12.7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</row>
    <row r="1001" spans="1:27" ht="12.75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</row>
    <row r="1002" spans="1:27" ht="12.75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</row>
    <row r="1003" spans="1:27" ht="12.75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  <c r="AA1003" s="55"/>
    </row>
    <row r="1004" spans="1:27" ht="12.75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  <c r="AA1004" s="55"/>
    </row>
    <row r="1005" spans="1:27" ht="12.75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  <c r="AA1005" s="55"/>
    </row>
    <row r="1006" spans="1:27" ht="12.75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  <c r="AA1006" s="55"/>
    </row>
    <row r="1007" spans="1:27" ht="12.75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  <c r="AA1007" s="55"/>
    </row>
    <row r="1008" spans="1:27" ht="12.75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  <c r="AA1008" s="55"/>
    </row>
    <row r="1009" spans="1:27" ht="12.75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  <c r="AA1009" s="55"/>
    </row>
    <row r="1010" spans="1:27" ht="12.75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  <c r="AA1010" s="55"/>
    </row>
    <row r="1011" spans="1:27" ht="12.75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  <c r="AA1011" s="55"/>
    </row>
    <row r="1012" spans="1:27" ht="12.75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  <c r="AA1012" s="55"/>
    </row>
    <row r="1013" spans="1:27" ht="12.75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  <c r="AA1013" s="55"/>
    </row>
    <row r="1014" spans="1:27" ht="12.75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  <c r="AA1014" s="55"/>
    </row>
    <row r="1015" spans="1:27" ht="12.75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  <c r="AA1015" s="55"/>
    </row>
  </sheetData>
  <conditionalFormatting sqref="C72 C80">
    <cfRule type="cellIs" dxfId="5" priority="1" operator="notEqual">
      <formula>$Z$80</formula>
    </cfRule>
  </conditionalFormatting>
  <conditionalFormatting sqref="C41 C51 C62">
    <cfRule type="cellIs" dxfId="4" priority="2" operator="notEqual">
      <formula>$Z$62</formula>
    </cfRule>
  </conditionalFormatting>
  <conditionalFormatting sqref="C30">
    <cfRule type="cellIs" dxfId="3" priority="3" operator="notEqual">
      <formula>$Z$30</formula>
    </cfRule>
  </conditionalFormatting>
  <conditionalFormatting sqref="C21">
    <cfRule type="cellIs" dxfId="2" priority="4" operator="notEqual">
      <formula>$Z$21</formula>
    </cfRule>
  </conditionalFormatting>
  <conditionalFormatting sqref="C12">
    <cfRule type="cellIs" dxfId="1" priority="5" operator="notEqual">
      <formula>$Z$12</formula>
    </cfRule>
  </conditionalFormatting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1001"/>
  <sheetViews>
    <sheetView tabSelected="1" topLeftCell="A46" zoomScale="55" zoomScaleNormal="55" workbookViewId="0">
      <selection activeCell="G58" sqref="G58:T58"/>
    </sheetView>
  </sheetViews>
  <sheetFormatPr defaultColWidth="14.42578125" defaultRowHeight="15" customHeight="1"/>
  <cols>
    <col min="1" max="5" width="4.42578125" customWidth="1"/>
    <col min="6" max="6" width="6.42578125" customWidth="1"/>
    <col min="7" max="7" width="4.42578125" customWidth="1"/>
    <col min="8" max="8" width="5.42578125" customWidth="1"/>
    <col min="9" max="9" width="5" customWidth="1"/>
    <col min="10" max="11" width="4.42578125" customWidth="1"/>
    <col min="12" max="12" width="6.7109375" customWidth="1"/>
    <col min="13" max="13" width="5" customWidth="1"/>
    <col min="14" max="14" width="6.42578125" customWidth="1"/>
    <col min="15" max="16" width="5.28515625" customWidth="1"/>
    <col min="17" max="20" width="4.42578125" customWidth="1"/>
    <col min="21" max="21" width="6.140625" customWidth="1"/>
    <col min="22" max="22" width="6.5703125" customWidth="1"/>
    <col min="23" max="23" width="4.42578125" customWidth="1"/>
    <col min="24" max="24" width="5.140625" customWidth="1"/>
    <col min="25" max="25" width="5.28515625" customWidth="1"/>
    <col min="26" max="29" width="4.42578125" customWidth="1"/>
    <col min="30" max="30" width="7" customWidth="1"/>
    <col min="31" max="34" width="4.42578125" customWidth="1"/>
    <col min="35" max="35" width="5.28515625" customWidth="1"/>
    <col min="36" max="45" width="4.42578125" customWidth="1"/>
    <col min="46" max="46" width="6" customWidth="1"/>
    <col min="47" max="51" width="4.42578125" customWidth="1"/>
    <col min="52" max="52" width="3.85546875" customWidth="1"/>
    <col min="53" max="53" width="4.42578125" customWidth="1"/>
    <col min="54" max="54" width="3.85546875" customWidth="1"/>
    <col min="55" max="55" width="4" customWidth="1"/>
    <col min="56" max="56" width="5.42578125" customWidth="1"/>
    <col min="57" max="57" width="4.42578125" customWidth="1"/>
    <col min="58" max="58" width="5" customWidth="1"/>
    <col min="59" max="59" width="6.140625" customWidth="1"/>
    <col min="60" max="60" width="6" customWidth="1"/>
    <col min="61" max="62" width="5" customWidth="1"/>
    <col min="63" max="76" width="10.140625" customWidth="1"/>
  </cols>
  <sheetData>
    <row r="1" spans="1:76" ht="23.2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94"/>
      <c r="N1" s="194"/>
      <c r="O1" s="198"/>
      <c r="P1" s="198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195"/>
      <c r="AC1" s="195"/>
      <c r="AD1" s="195"/>
      <c r="AE1" s="19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114"/>
      <c r="BE1" s="114"/>
      <c r="BF1" s="114"/>
      <c r="BG1" s="114"/>
      <c r="BH1" s="114"/>
      <c r="BI1" s="114"/>
      <c r="BJ1" s="114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</row>
    <row r="2" spans="1:76" ht="29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194"/>
      <c r="N2" s="194"/>
      <c r="O2" s="198"/>
      <c r="P2" s="198"/>
      <c r="Q2" s="5"/>
      <c r="R2" s="5"/>
      <c r="S2" s="5"/>
      <c r="T2" s="5"/>
      <c r="U2" s="736" t="s">
        <v>361</v>
      </c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"/>
      <c r="AU2" s="5"/>
      <c r="AV2" s="5"/>
      <c r="AW2" s="5"/>
      <c r="AX2" s="5"/>
      <c r="AY2" s="5"/>
      <c r="AZ2" s="5"/>
      <c r="BA2" s="5"/>
      <c r="BB2" s="5"/>
      <c r="BC2" s="5"/>
      <c r="BD2" s="235"/>
      <c r="BE2" s="236"/>
      <c r="BF2" s="236"/>
      <c r="BG2" s="236"/>
      <c r="BH2" s="236"/>
      <c r="BI2" s="236"/>
      <c r="BJ2" s="236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</row>
    <row r="3" spans="1:76" ht="31.5" customHeight="1">
      <c r="A3" s="736" t="s">
        <v>362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236"/>
      <c r="BG3" s="236"/>
      <c r="BH3" s="236"/>
      <c r="BI3" s="236"/>
      <c r="BJ3" s="236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</row>
    <row r="4" spans="1:76" ht="43.5" customHeight="1">
      <c r="A4" s="737" t="s">
        <v>363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237"/>
      <c r="BE4" s="238"/>
      <c r="BF4" s="238"/>
      <c r="BG4" s="238"/>
      <c r="BH4" s="238"/>
      <c r="BI4" s="238"/>
      <c r="BJ4" s="238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</row>
    <row r="5" spans="1:76" ht="22.5" customHeight="1">
      <c r="A5" s="5"/>
      <c r="B5" s="738" t="s">
        <v>4</v>
      </c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239"/>
      <c r="O5" s="239"/>
      <c r="P5" s="239"/>
      <c r="Q5" s="240"/>
      <c r="R5" s="240"/>
      <c r="S5" s="240"/>
      <c r="T5" s="240"/>
      <c r="U5" s="240"/>
      <c r="V5" s="240"/>
      <c r="W5" s="240"/>
      <c r="X5" s="240"/>
      <c r="Y5" s="654" t="s">
        <v>364</v>
      </c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44"/>
      <c r="AO5" s="44"/>
      <c r="AP5" s="44"/>
      <c r="AQ5" s="44"/>
      <c r="AR5" s="5"/>
      <c r="AS5" s="5"/>
      <c r="AT5" s="5"/>
      <c r="AU5" s="5"/>
      <c r="AV5" s="5"/>
      <c r="AW5" s="739"/>
      <c r="AX5" s="529"/>
      <c r="AY5" s="529"/>
      <c r="AZ5" s="529"/>
      <c r="BA5" s="529"/>
      <c r="BB5" s="529"/>
      <c r="BC5" s="529"/>
      <c r="BD5" s="238"/>
      <c r="BE5" s="238"/>
      <c r="BF5" s="238"/>
      <c r="BG5" s="238"/>
      <c r="BH5" s="238"/>
      <c r="BI5" s="238"/>
      <c r="BJ5" s="238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</row>
    <row r="6" spans="1:76" ht="26.25" customHeight="1">
      <c r="A6" s="242"/>
      <c r="B6" s="725" t="s">
        <v>11</v>
      </c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242"/>
      <c r="O6" s="243"/>
      <c r="P6" s="740" t="s">
        <v>5</v>
      </c>
      <c r="Q6" s="529"/>
      <c r="R6" s="529"/>
      <c r="S6" s="529"/>
      <c r="T6" s="529"/>
      <c r="U6" s="741" t="s">
        <v>365</v>
      </c>
      <c r="V6" s="523"/>
      <c r="W6" s="523"/>
      <c r="X6" s="523"/>
      <c r="Y6" s="523"/>
      <c r="Z6" s="523"/>
      <c r="AA6" s="523"/>
      <c r="AB6" s="523"/>
      <c r="AC6" s="245" t="s">
        <v>7</v>
      </c>
      <c r="AD6" s="245"/>
      <c r="AE6" s="245"/>
      <c r="AF6" s="245"/>
      <c r="AG6" s="245"/>
      <c r="AH6" s="742" t="s">
        <v>8</v>
      </c>
      <c r="AI6" s="523"/>
      <c r="AJ6" s="523"/>
      <c r="AK6" s="523"/>
      <c r="AL6" s="523"/>
      <c r="AM6" s="523"/>
      <c r="AN6" s="523"/>
      <c r="AO6" s="523"/>
      <c r="AP6" s="523"/>
      <c r="AQ6" s="523"/>
      <c r="AR6" s="523"/>
      <c r="AS6" s="523"/>
      <c r="AT6" s="523"/>
      <c r="AU6" s="523"/>
      <c r="AV6" s="743" t="s">
        <v>9</v>
      </c>
      <c r="AW6" s="529"/>
      <c r="AX6" s="529"/>
      <c r="AY6" s="529"/>
      <c r="AZ6" s="529"/>
      <c r="BA6" s="529"/>
      <c r="BB6" s="529"/>
      <c r="BC6" s="529"/>
      <c r="BD6" s="734" t="s">
        <v>366</v>
      </c>
      <c r="BE6" s="523"/>
      <c r="BF6" s="523"/>
      <c r="BG6" s="523"/>
      <c r="BH6" s="523"/>
      <c r="BI6" s="523"/>
      <c r="BJ6" s="523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</row>
    <row r="7" spans="1:76" ht="24.75" customHeight="1">
      <c r="A7" s="150"/>
      <c r="B7" s="725" t="s">
        <v>367</v>
      </c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243"/>
      <c r="O7" s="243"/>
      <c r="P7" s="243"/>
      <c r="Q7" s="244"/>
      <c r="R7" s="244"/>
      <c r="S7" s="726" t="s">
        <v>368</v>
      </c>
      <c r="T7" s="529"/>
      <c r="U7" s="529"/>
      <c r="V7" s="529"/>
      <c r="W7" s="529"/>
      <c r="X7" s="529"/>
      <c r="Y7" s="529"/>
      <c r="Z7" s="529"/>
      <c r="AA7" s="529"/>
      <c r="AB7" s="529"/>
      <c r="AC7" s="244"/>
      <c r="AD7" s="248"/>
      <c r="AE7" s="245"/>
      <c r="AF7" s="245"/>
      <c r="AG7" s="245"/>
      <c r="AH7" s="735" t="s">
        <v>13</v>
      </c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"/>
      <c r="AW7" s="241"/>
      <c r="AX7" s="241"/>
      <c r="AY7" s="241"/>
      <c r="AZ7" s="241"/>
      <c r="BA7" s="241"/>
      <c r="BB7" s="241"/>
      <c r="BC7" s="241"/>
      <c r="BD7" s="249"/>
      <c r="BE7" s="249"/>
      <c r="BF7" s="249"/>
      <c r="BG7" s="249"/>
      <c r="BH7" s="249"/>
      <c r="BI7" s="249"/>
      <c r="BJ7" s="249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</row>
    <row r="8" spans="1:76" ht="36" customHeight="1">
      <c r="A8" s="5"/>
      <c r="B8" s="725" t="s">
        <v>369</v>
      </c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250"/>
      <c r="O8" s="251"/>
      <c r="P8" s="244" t="s">
        <v>16</v>
      </c>
      <c r="Q8" s="244"/>
      <c r="R8" s="244"/>
      <c r="S8" s="244"/>
      <c r="T8" s="244"/>
      <c r="U8" s="244"/>
      <c r="V8" s="244"/>
      <c r="W8" s="244"/>
      <c r="X8" s="753" t="s">
        <v>17</v>
      </c>
      <c r="Y8" s="523"/>
      <c r="Z8" s="523"/>
      <c r="AA8" s="523"/>
      <c r="AB8" s="523"/>
      <c r="AC8" s="523"/>
      <c r="AD8" s="523"/>
      <c r="AE8" s="523"/>
      <c r="AF8" s="523"/>
      <c r="AG8" s="523"/>
      <c r="AH8" s="523"/>
      <c r="AI8" s="523"/>
      <c r="AJ8" s="523"/>
      <c r="AK8" s="523"/>
      <c r="AL8" s="523"/>
      <c r="AM8" s="523"/>
      <c r="AN8" s="523"/>
      <c r="AO8" s="523"/>
      <c r="AP8" s="523"/>
      <c r="AQ8" s="523"/>
      <c r="AR8" s="523"/>
      <c r="AS8" s="523"/>
      <c r="AT8" s="523"/>
      <c r="AU8" s="523"/>
      <c r="AV8" s="754" t="s">
        <v>18</v>
      </c>
      <c r="AW8" s="529"/>
      <c r="AX8" s="529"/>
      <c r="AY8" s="529"/>
      <c r="AZ8" s="529"/>
      <c r="BA8" s="529"/>
      <c r="BB8" s="529"/>
      <c r="BC8" s="5"/>
      <c r="BD8" s="755" t="s">
        <v>370</v>
      </c>
      <c r="BE8" s="523"/>
      <c r="BF8" s="523"/>
      <c r="BG8" s="523"/>
      <c r="BH8" s="523"/>
      <c r="BI8" s="523"/>
      <c r="BJ8" s="523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</row>
    <row r="9" spans="1:76" ht="21" customHeight="1">
      <c r="A9" s="5"/>
      <c r="B9" s="725" t="s">
        <v>22</v>
      </c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250"/>
      <c r="O9" s="251"/>
      <c r="P9" s="252"/>
      <c r="Q9" s="244"/>
      <c r="R9" s="244"/>
      <c r="S9" s="244"/>
      <c r="T9" s="244"/>
      <c r="U9" s="244"/>
      <c r="V9" s="244"/>
      <c r="W9" s="244"/>
      <c r="X9" s="735" t="s">
        <v>371</v>
      </c>
      <c r="Y9" s="503"/>
      <c r="Z9" s="503"/>
      <c r="AA9" s="503"/>
      <c r="AB9" s="503"/>
      <c r="AC9" s="503"/>
      <c r="AD9" s="503"/>
      <c r="AE9" s="503"/>
      <c r="AF9" s="503"/>
      <c r="AG9" s="503"/>
      <c r="AH9" s="503"/>
      <c r="AI9" s="503"/>
      <c r="AJ9" s="503"/>
      <c r="AK9" s="503"/>
      <c r="AL9" s="503"/>
      <c r="AM9" s="503"/>
      <c r="AN9" s="503"/>
      <c r="AO9" s="503"/>
      <c r="AP9" s="503"/>
      <c r="AQ9" s="503"/>
      <c r="AR9" s="503"/>
      <c r="AS9" s="503"/>
      <c r="AT9" s="503"/>
      <c r="AU9" s="503"/>
      <c r="AV9" s="5"/>
      <c r="AW9" s="145"/>
      <c r="AX9" s="145"/>
      <c r="AY9" s="145"/>
      <c r="AZ9" s="145"/>
      <c r="BA9" s="145"/>
      <c r="BB9" s="14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</row>
    <row r="10" spans="1:76" ht="24" customHeight="1">
      <c r="A10" s="5"/>
      <c r="B10" s="725" t="s">
        <v>372</v>
      </c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29"/>
      <c r="N10" s="749" t="s">
        <v>373</v>
      </c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/>
      <c r="AP10" s="529"/>
      <c r="AQ10" s="529"/>
      <c r="AR10" s="529"/>
      <c r="AS10" s="152"/>
      <c r="AT10" s="152"/>
      <c r="AU10" s="152"/>
      <c r="AV10" s="750" t="s">
        <v>24</v>
      </c>
      <c r="AW10" s="529"/>
      <c r="AX10" s="529"/>
      <c r="AY10" s="529"/>
      <c r="AZ10" s="529"/>
      <c r="BA10" s="529"/>
      <c r="BB10" s="529"/>
      <c r="BC10" s="529"/>
      <c r="BD10" s="731" t="s">
        <v>374</v>
      </c>
      <c r="BE10" s="523"/>
      <c r="BF10" s="523"/>
      <c r="BG10" s="523"/>
      <c r="BH10" s="523"/>
      <c r="BI10" s="523"/>
      <c r="BJ10" s="523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</row>
    <row r="11" spans="1:76" ht="29.25" customHeight="1">
      <c r="A11" s="5"/>
      <c r="B11" s="725" t="s">
        <v>375</v>
      </c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29"/>
      <c r="N11" s="529"/>
      <c r="O11" s="255"/>
      <c r="P11" s="751" t="s">
        <v>610</v>
      </c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529"/>
      <c r="AN11" s="529"/>
      <c r="AO11" s="529"/>
      <c r="AP11" s="529"/>
      <c r="AQ11" s="529"/>
      <c r="AR11" s="529"/>
      <c r="AS11" s="529"/>
      <c r="AT11" s="529"/>
      <c r="AU11" s="529"/>
      <c r="AV11" s="5"/>
      <c r="AW11" s="256"/>
      <c r="AX11" s="256"/>
      <c r="AY11" s="256"/>
      <c r="AZ11" s="256"/>
      <c r="BA11" s="256"/>
      <c r="BB11" s="256"/>
      <c r="BC11" s="256"/>
      <c r="BD11" s="120"/>
      <c r="BE11" s="120"/>
      <c r="BF11" s="120"/>
      <c r="BG11" s="120"/>
      <c r="BH11" s="120"/>
      <c r="BI11" s="120"/>
      <c r="BJ11" s="120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</row>
    <row r="12" spans="1:76" ht="21" customHeight="1">
      <c r="A12" s="5"/>
      <c r="B12" s="248"/>
      <c r="C12" s="238"/>
      <c r="D12" s="238"/>
      <c r="E12" s="238"/>
      <c r="F12" s="238"/>
      <c r="G12" s="238"/>
      <c r="H12" s="238"/>
      <c r="I12" s="257"/>
      <c r="J12" s="257"/>
      <c r="K12" s="257"/>
      <c r="L12" s="238"/>
      <c r="M12" s="238"/>
      <c r="N12" s="258"/>
      <c r="O12" s="250"/>
      <c r="P12" s="756" t="s">
        <v>376</v>
      </c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503"/>
      <c r="AI12" s="503"/>
      <c r="AJ12" s="503"/>
      <c r="AK12" s="503"/>
      <c r="AL12" s="503"/>
      <c r="AM12" s="503"/>
      <c r="AN12" s="503"/>
      <c r="AO12" s="503"/>
      <c r="AP12" s="503"/>
      <c r="AQ12" s="503"/>
      <c r="AR12" s="503"/>
      <c r="AS12" s="503"/>
      <c r="AT12" s="503"/>
      <c r="AU12" s="503"/>
      <c r="AV12" s="150"/>
      <c r="AW12" s="750" t="s">
        <v>31</v>
      </c>
      <c r="AX12" s="529"/>
      <c r="AY12" s="529"/>
      <c r="AZ12" s="529"/>
      <c r="BA12" s="529"/>
      <c r="BB12" s="529"/>
      <c r="BC12" s="529"/>
      <c r="BD12" s="752" t="s">
        <v>377</v>
      </c>
      <c r="BE12" s="523"/>
      <c r="BF12" s="523"/>
      <c r="BG12" s="523"/>
      <c r="BH12" s="523"/>
      <c r="BI12" s="523"/>
      <c r="BJ12" s="523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</row>
    <row r="13" spans="1:76" ht="17.25" customHeight="1">
      <c r="A13" s="5"/>
      <c r="B13" s="24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58"/>
      <c r="O13" s="250"/>
      <c r="P13" s="250"/>
      <c r="Q13" s="730" t="s">
        <v>30</v>
      </c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731" t="s">
        <v>32</v>
      </c>
      <c r="AD13" s="523"/>
      <c r="AE13" s="523"/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"/>
      <c r="AW13" s="5"/>
      <c r="AX13" s="43"/>
      <c r="AY13" s="5"/>
      <c r="AZ13" s="5"/>
      <c r="BA13" s="5"/>
      <c r="BB13" s="5"/>
      <c r="BC13" s="5"/>
      <c r="BD13" s="732" t="s">
        <v>378</v>
      </c>
      <c r="BE13" s="503"/>
      <c r="BF13" s="503"/>
      <c r="BG13" s="503"/>
      <c r="BH13" s="503"/>
      <c r="BI13" s="503"/>
      <c r="BJ13" s="503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</row>
    <row r="14" spans="1:76" ht="17.25" customHeight="1">
      <c r="A14" s="5"/>
      <c r="B14" s="25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58"/>
      <c r="O14" s="250"/>
      <c r="P14" s="250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195"/>
      <c r="AC14" s="733" t="s">
        <v>34</v>
      </c>
      <c r="AD14" s="529"/>
      <c r="AE14" s="529"/>
      <c r="AF14" s="529"/>
      <c r="AG14" s="529"/>
      <c r="AH14" s="529"/>
      <c r="AI14" s="529"/>
      <c r="AJ14" s="529"/>
      <c r="AK14" s="529"/>
      <c r="AL14" s="529"/>
      <c r="AM14" s="529"/>
      <c r="AN14" s="529"/>
      <c r="AO14" s="529"/>
      <c r="AP14" s="529"/>
      <c r="AQ14" s="529"/>
      <c r="AR14" s="42"/>
      <c r="AS14" s="42"/>
      <c r="AT14" s="42"/>
      <c r="AU14" s="42"/>
      <c r="AV14" s="5"/>
      <c r="AW14" s="5"/>
      <c r="AX14" s="43"/>
      <c r="AY14" s="5"/>
      <c r="AZ14" s="5"/>
      <c r="BA14" s="5"/>
      <c r="BB14" s="5"/>
      <c r="BC14" s="5"/>
      <c r="BD14" s="44"/>
      <c r="BE14" s="44"/>
      <c r="BF14" s="44"/>
      <c r="BG14" s="44"/>
      <c r="BH14" s="44"/>
      <c r="BI14" s="44"/>
      <c r="BJ14" s="44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</row>
    <row r="15" spans="1:76" ht="30" customHeight="1">
      <c r="A15" s="5"/>
      <c r="B15" s="25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58"/>
      <c r="O15" s="250"/>
      <c r="P15" s="250"/>
      <c r="Q15" s="730" t="s">
        <v>35</v>
      </c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734" t="s">
        <v>611</v>
      </c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"/>
      <c r="AW15" s="5"/>
      <c r="AX15" s="43"/>
      <c r="AY15" s="5"/>
      <c r="AZ15" s="5"/>
      <c r="BA15" s="5"/>
      <c r="BB15" s="5"/>
      <c r="BC15" s="5"/>
      <c r="BD15" s="44"/>
      <c r="BE15" s="44"/>
      <c r="BF15" s="44"/>
      <c r="BG15" s="44"/>
      <c r="BH15" s="44"/>
      <c r="BI15" s="44"/>
      <c r="BJ15" s="44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</row>
    <row r="16" spans="1:76" ht="21" customHeight="1">
      <c r="A16" s="5"/>
      <c r="B16" s="25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58"/>
      <c r="O16" s="250"/>
      <c r="P16" s="250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42"/>
      <c r="AS16" s="42"/>
      <c r="AT16" s="42"/>
      <c r="AU16" s="42"/>
      <c r="AV16" s="5"/>
      <c r="AW16" s="5"/>
      <c r="AX16" s="43"/>
      <c r="AY16" s="5"/>
      <c r="AZ16" s="5"/>
      <c r="BA16" s="5"/>
      <c r="BB16" s="5"/>
      <c r="BC16" s="5"/>
      <c r="BD16" s="44"/>
      <c r="BE16" s="44"/>
      <c r="BF16" s="44"/>
      <c r="BG16" s="44"/>
      <c r="BH16" s="44"/>
      <c r="BI16" s="44"/>
      <c r="BJ16" s="44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</row>
    <row r="17" spans="1:76" ht="31.5" customHeight="1">
      <c r="A17" s="632" t="s">
        <v>379</v>
      </c>
      <c r="B17" s="529"/>
      <c r="C17" s="529"/>
      <c r="D17" s="529"/>
      <c r="E17" s="529"/>
      <c r="F17" s="529"/>
      <c r="G17" s="529"/>
      <c r="H17" s="529"/>
      <c r="I17" s="529"/>
      <c r="J17" s="529"/>
      <c r="K17" s="529"/>
      <c r="L17" s="529"/>
      <c r="M17" s="529"/>
      <c r="N17" s="529"/>
      <c r="O17" s="529"/>
      <c r="P17" s="529"/>
      <c r="Q17" s="529"/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29"/>
      <c r="AW17" s="529"/>
      <c r="AX17" s="43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</row>
    <row r="18" spans="1:76" ht="18" customHeight="1">
      <c r="A18" s="114"/>
      <c r="B18" s="114"/>
      <c r="C18" s="745"/>
      <c r="D18" s="746" t="s">
        <v>38</v>
      </c>
      <c r="E18" s="748" t="s">
        <v>39</v>
      </c>
      <c r="F18" s="630"/>
      <c r="G18" s="630"/>
      <c r="H18" s="728"/>
      <c r="I18" s="727" t="s">
        <v>40</v>
      </c>
      <c r="J18" s="630"/>
      <c r="K18" s="630"/>
      <c r="L18" s="630"/>
      <c r="M18" s="728"/>
      <c r="N18" s="729" t="s">
        <v>41</v>
      </c>
      <c r="O18" s="630"/>
      <c r="P18" s="630"/>
      <c r="Q18" s="630"/>
      <c r="R18" s="729" t="s">
        <v>42</v>
      </c>
      <c r="S18" s="630"/>
      <c r="T18" s="630"/>
      <c r="U18" s="630"/>
      <c r="V18" s="728"/>
      <c r="W18" s="727" t="s">
        <v>43</v>
      </c>
      <c r="X18" s="630"/>
      <c r="Y18" s="630"/>
      <c r="Z18" s="630"/>
      <c r="AA18" s="727" t="s">
        <v>44</v>
      </c>
      <c r="AB18" s="630"/>
      <c r="AC18" s="630"/>
      <c r="AD18" s="630"/>
      <c r="AE18" s="727" t="s">
        <v>45</v>
      </c>
      <c r="AF18" s="630"/>
      <c r="AG18" s="630"/>
      <c r="AH18" s="630"/>
      <c r="AI18" s="727" t="s">
        <v>46</v>
      </c>
      <c r="AJ18" s="630"/>
      <c r="AK18" s="630"/>
      <c r="AL18" s="630"/>
      <c r="AM18" s="728"/>
      <c r="AN18" s="727" t="s">
        <v>47</v>
      </c>
      <c r="AO18" s="630"/>
      <c r="AP18" s="630"/>
      <c r="AQ18" s="728"/>
      <c r="AR18" s="727" t="s">
        <v>48</v>
      </c>
      <c r="AS18" s="630"/>
      <c r="AT18" s="630"/>
      <c r="AU18" s="728"/>
      <c r="AV18" s="727" t="s">
        <v>49</v>
      </c>
      <c r="AW18" s="630"/>
      <c r="AX18" s="630"/>
      <c r="AY18" s="630"/>
      <c r="AZ18" s="728"/>
      <c r="BA18" s="727" t="s">
        <v>50</v>
      </c>
      <c r="BB18" s="630"/>
      <c r="BC18" s="630"/>
      <c r="BD18" s="52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</row>
    <row r="19" spans="1:76" ht="18" customHeight="1">
      <c r="A19" s="114"/>
      <c r="B19" s="114"/>
      <c r="C19" s="573"/>
      <c r="D19" s="747"/>
      <c r="E19" s="260">
        <v>1</v>
      </c>
      <c r="F19" s="260">
        <f t="shared" ref="F19:BD19" si="0">E19+1</f>
        <v>2</v>
      </c>
      <c r="G19" s="260">
        <f t="shared" si="0"/>
        <v>3</v>
      </c>
      <c r="H19" s="260">
        <f t="shared" si="0"/>
        <v>4</v>
      </c>
      <c r="I19" s="260">
        <f t="shared" si="0"/>
        <v>5</v>
      </c>
      <c r="J19" s="260">
        <f t="shared" si="0"/>
        <v>6</v>
      </c>
      <c r="K19" s="260">
        <f t="shared" si="0"/>
        <v>7</v>
      </c>
      <c r="L19" s="260">
        <f t="shared" si="0"/>
        <v>8</v>
      </c>
      <c r="M19" s="260">
        <f t="shared" si="0"/>
        <v>9</v>
      </c>
      <c r="N19" s="260">
        <f t="shared" si="0"/>
        <v>10</v>
      </c>
      <c r="O19" s="260">
        <f t="shared" si="0"/>
        <v>11</v>
      </c>
      <c r="P19" s="260">
        <f t="shared" si="0"/>
        <v>12</v>
      </c>
      <c r="Q19" s="260">
        <f t="shared" si="0"/>
        <v>13</v>
      </c>
      <c r="R19" s="260">
        <f t="shared" si="0"/>
        <v>14</v>
      </c>
      <c r="S19" s="260">
        <f t="shared" si="0"/>
        <v>15</v>
      </c>
      <c r="T19" s="260">
        <f t="shared" si="0"/>
        <v>16</v>
      </c>
      <c r="U19" s="260">
        <f t="shared" si="0"/>
        <v>17</v>
      </c>
      <c r="V19" s="260">
        <f t="shared" si="0"/>
        <v>18</v>
      </c>
      <c r="W19" s="260">
        <f t="shared" si="0"/>
        <v>19</v>
      </c>
      <c r="X19" s="260">
        <f t="shared" si="0"/>
        <v>20</v>
      </c>
      <c r="Y19" s="260">
        <f t="shared" si="0"/>
        <v>21</v>
      </c>
      <c r="Z19" s="260">
        <f t="shared" si="0"/>
        <v>22</v>
      </c>
      <c r="AA19" s="260">
        <f t="shared" si="0"/>
        <v>23</v>
      </c>
      <c r="AB19" s="260">
        <f t="shared" si="0"/>
        <v>24</v>
      </c>
      <c r="AC19" s="260">
        <f t="shared" si="0"/>
        <v>25</v>
      </c>
      <c r="AD19" s="260">
        <f t="shared" si="0"/>
        <v>26</v>
      </c>
      <c r="AE19" s="260">
        <f t="shared" si="0"/>
        <v>27</v>
      </c>
      <c r="AF19" s="260">
        <f t="shared" si="0"/>
        <v>28</v>
      </c>
      <c r="AG19" s="260">
        <f t="shared" si="0"/>
        <v>29</v>
      </c>
      <c r="AH19" s="260">
        <f t="shared" si="0"/>
        <v>30</v>
      </c>
      <c r="AI19" s="260">
        <f t="shared" si="0"/>
        <v>31</v>
      </c>
      <c r="AJ19" s="260">
        <f t="shared" si="0"/>
        <v>32</v>
      </c>
      <c r="AK19" s="260">
        <f t="shared" si="0"/>
        <v>33</v>
      </c>
      <c r="AL19" s="260">
        <f t="shared" si="0"/>
        <v>34</v>
      </c>
      <c r="AM19" s="260">
        <f t="shared" si="0"/>
        <v>35</v>
      </c>
      <c r="AN19" s="260">
        <f t="shared" si="0"/>
        <v>36</v>
      </c>
      <c r="AO19" s="260">
        <f t="shared" si="0"/>
        <v>37</v>
      </c>
      <c r="AP19" s="260">
        <f t="shared" si="0"/>
        <v>38</v>
      </c>
      <c r="AQ19" s="260">
        <f t="shared" si="0"/>
        <v>39</v>
      </c>
      <c r="AR19" s="260">
        <f t="shared" si="0"/>
        <v>40</v>
      </c>
      <c r="AS19" s="260">
        <f t="shared" si="0"/>
        <v>41</v>
      </c>
      <c r="AT19" s="260">
        <f t="shared" si="0"/>
        <v>42</v>
      </c>
      <c r="AU19" s="260">
        <f t="shared" si="0"/>
        <v>43</v>
      </c>
      <c r="AV19" s="260">
        <f t="shared" si="0"/>
        <v>44</v>
      </c>
      <c r="AW19" s="260">
        <f t="shared" si="0"/>
        <v>45</v>
      </c>
      <c r="AX19" s="260">
        <f t="shared" si="0"/>
        <v>46</v>
      </c>
      <c r="AY19" s="260">
        <f t="shared" si="0"/>
        <v>47</v>
      </c>
      <c r="AZ19" s="260">
        <f t="shared" si="0"/>
        <v>48</v>
      </c>
      <c r="BA19" s="260">
        <f t="shared" si="0"/>
        <v>49</v>
      </c>
      <c r="BB19" s="260">
        <f t="shared" si="0"/>
        <v>50</v>
      </c>
      <c r="BC19" s="260">
        <f t="shared" si="0"/>
        <v>51</v>
      </c>
      <c r="BD19" s="261">
        <f t="shared" si="0"/>
        <v>52</v>
      </c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</row>
    <row r="20" spans="1:76" ht="28.5" customHeight="1">
      <c r="A20" s="114"/>
      <c r="B20" s="114"/>
      <c r="C20" s="118"/>
      <c r="D20" s="262" t="s">
        <v>51</v>
      </c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 t="s">
        <v>52</v>
      </c>
      <c r="X20" s="263" t="s">
        <v>52</v>
      </c>
      <c r="Y20" s="263" t="s">
        <v>53</v>
      </c>
      <c r="Z20" s="263" t="s">
        <v>53</v>
      </c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492">
        <v>18</v>
      </c>
      <c r="AL20" s="263"/>
      <c r="AM20" s="263"/>
      <c r="AN20" s="263"/>
      <c r="AO20" s="263"/>
      <c r="AP20" s="263"/>
      <c r="AQ20" s="263"/>
      <c r="AR20" s="263"/>
      <c r="AS20" s="263" t="s">
        <v>52</v>
      </c>
      <c r="AT20" s="263" t="s">
        <v>52</v>
      </c>
      <c r="AU20" s="263" t="s">
        <v>53</v>
      </c>
      <c r="AV20" s="263" t="s">
        <v>53</v>
      </c>
      <c r="AW20" s="263" t="s">
        <v>53</v>
      </c>
      <c r="AX20" s="263" t="s">
        <v>53</v>
      </c>
      <c r="AY20" s="263" t="s">
        <v>53</v>
      </c>
      <c r="AZ20" s="263" t="s">
        <v>53</v>
      </c>
      <c r="BA20" s="263" t="s">
        <v>53</v>
      </c>
      <c r="BB20" s="263" t="s">
        <v>53</v>
      </c>
      <c r="BC20" s="263" t="s">
        <v>53</v>
      </c>
      <c r="BD20" s="264" t="s">
        <v>53</v>
      </c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</row>
    <row r="21" spans="1:76" ht="24" customHeight="1">
      <c r="A21" s="42"/>
      <c r="B21" s="42"/>
      <c r="C21" s="265"/>
      <c r="D21" s="266" t="s">
        <v>54</v>
      </c>
      <c r="E21" s="267" t="s">
        <v>57</v>
      </c>
      <c r="F21" s="267" t="s">
        <v>57</v>
      </c>
      <c r="G21" s="267" t="s">
        <v>57</v>
      </c>
      <c r="H21" s="267" t="s">
        <v>57</v>
      </c>
      <c r="I21" s="267" t="s">
        <v>57</v>
      </c>
      <c r="J21" s="267" t="s">
        <v>57</v>
      </c>
      <c r="K21" s="267" t="s">
        <v>57</v>
      </c>
      <c r="L21" s="267" t="s">
        <v>57</v>
      </c>
      <c r="M21" s="267" t="s">
        <v>58</v>
      </c>
      <c r="N21" s="267" t="s">
        <v>58</v>
      </c>
      <c r="O21" s="267" t="s">
        <v>58</v>
      </c>
      <c r="P21" s="267" t="s">
        <v>58</v>
      </c>
      <c r="Q21" s="267" t="s">
        <v>58</v>
      </c>
      <c r="R21" s="267" t="s">
        <v>58</v>
      </c>
      <c r="S21" s="267" t="s">
        <v>58</v>
      </c>
      <c r="T21" s="268" t="s">
        <v>59</v>
      </c>
      <c r="U21" s="268" t="s">
        <v>59</v>
      </c>
      <c r="V21" s="268" t="s">
        <v>59</v>
      </c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9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</row>
    <row r="22" spans="1:76" ht="12.75" customHeight="1">
      <c r="A22" s="104"/>
      <c r="B22" s="104"/>
      <c r="C22" s="104"/>
      <c r="D22" s="98" t="s">
        <v>60</v>
      </c>
      <c r="E22" s="104"/>
      <c r="F22" s="104"/>
      <c r="G22" s="104"/>
      <c r="H22" s="270"/>
      <c r="I22" s="104" t="s">
        <v>61</v>
      </c>
      <c r="J22" s="104"/>
      <c r="K22" s="104"/>
      <c r="L22" s="271" t="s">
        <v>52</v>
      </c>
      <c r="M22" s="104" t="s">
        <v>62</v>
      </c>
      <c r="N22" s="104"/>
      <c r="O22" s="104"/>
      <c r="P22" s="104"/>
      <c r="Q22" s="271" t="s">
        <v>57</v>
      </c>
      <c r="R22" s="104" t="s">
        <v>63</v>
      </c>
      <c r="S22" s="104"/>
      <c r="T22" s="104"/>
      <c r="U22" s="104"/>
      <c r="V22" s="104"/>
      <c r="W22" s="104"/>
      <c r="X22" s="271" t="s">
        <v>58</v>
      </c>
      <c r="Y22" s="744" t="s">
        <v>380</v>
      </c>
      <c r="Z22" s="529"/>
      <c r="AA22" s="529"/>
      <c r="AB22" s="529"/>
      <c r="AC22" s="529"/>
      <c r="AD22" s="529"/>
      <c r="AE22" s="529"/>
      <c r="AF22" s="529"/>
      <c r="AG22" s="529"/>
      <c r="AH22" s="529"/>
      <c r="AI22" s="529"/>
      <c r="AJ22" s="104"/>
      <c r="AK22" s="272" t="s">
        <v>59</v>
      </c>
      <c r="AL22" s="744" t="s">
        <v>381</v>
      </c>
      <c r="AM22" s="529"/>
      <c r="AN22" s="529"/>
      <c r="AO22" s="529"/>
      <c r="AP22" s="529"/>
      <c r="AQ22" s="529"/>
      <c r="AR22" s="529"/>
      <c r="AS22" s="529"/>
      <c r="AT22" s="529"/>
      <c r="AU22" s="529"/>
      <c r="AV22" s="529"/>
      <c r="AW22" s="529"/>
      <c r="AX22" s="529"/>
      <c r="AY22" s="273" t="s">
        <v>53</v>
      </c>
      <c r="AZ22" s="104" t="s">
        <v>66</v>
      </c>
      <c r="BA22" s="104"/>
      <c r="BB22" s="104"/>
      <c r="BC22" s="104"/>
      <c r="BD22" s="104"/>
      <c r="BE22" s="104"/>
      <c r="BF22" s="104"/>
      <c r="BG22" s="98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</row>
    <row r="23" spans="1:76" ht="12.75" customHeight="1">
      <c r="A23" s="104"/>
      <c r="B23" s="104"/>
      <c r="C23" s="104"/>
      <c r="D23" s="104"/>
      <c r="E23" s="98"/>
      <c r="F23" s="104"/>
      <c r="G23" s="104"/>
      <c r="H23" s="104"/>
      <c r="I23" s="104"/>
      <c r="J23" s="104"/>
      <c r="K23" s="104"/>
      <c r="L23" s="104"/>
      <c r="M23" s="83"/>
      <c r="N23" s="83"/>
      <c r="O23" s="104"/>
      <c r="P23" s="104"/>
      <c r="Q23" s="104"/>
      <c r="R23" s="104"/>
      <c r="S23" s="104"/>
      <c r="T23" s="104"/>
      <c r="U23" s="104"/>
      <c r="V23" s="104"/>
      <c r="W23" s="83"/>
      <c r="X23" s="104"/>
      <c r="Y23" s="104"/>
      <c r="Z23" s="104"/>
      <c r="AA23" s="104"/>
      <c r="AB23" s="83"/>
      <c r="AC23" s="744"/>
      <c r="AD23" s="529"/>
      <c r="AE23" s="529"/>
      <c r="AF23" s="529"/>
      <c r="AG23" s="529"/>
      <c r="AH23" s="529"/>
      <c r="AI23" s="529"/>
      <c r="AJ23" s="529"/>
      <c r="AK23" s="529"/>
      <c r="AL23" s="529"/>
      <c r="AM23" s="529"/>
      <c r="AN23" s="104"/>
      <c r="AO23" s="104"/>
      <c r="AP23" s="104"/>
      <c r="AQ23" s="104"/>
      <c r="AR23" s="27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98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</row>
    <row r="24" spans="1:76" ht="12" customHeight="1">
      <c r="A24" s="104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83"/>
      <c r="AI24" s="104"/>
      <c r="AJ24" s="104"/>
      <c r="AK24" s="104"/>
      <c r="AL24" s="104"/>
      <c r="AM24" s="104"/>
      <c r="AN24" s="27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</row>
    <row r="25" spans="1:76" ht="28.5" customHeight="1">
      <c r="A25" s="275"/>
      <c r="B25" s="275"/>
      <c r="C25" s="275"/>
      <c r="D25" s="150" t="s">
        <v>382</v>
      </c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275"/>
      <c r="U25" s="632" t="s">
        <v>383</v>
      </c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69"/>
      <c r="AI25" s="275"/>
      <c r="AJ25" s="275"/>
      <c r="AK25" s="275"/>
      <c r="AL25" s="275"/>
      <c r="AM25" s="632" t="s">
        <v>652</v>
      </c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275"/>
      <c r="BG25" s="275"/>
      <c r="BH25" s="275"/>
      <c r="BI25" s="275"/>
      <c r="BJ25" s="275"/>
      <c r="BK25" s="275"/>
      <c r="BL25" s="275"/>
      <c r="BM25" s="275"/>
      <c r="BN25" s="275"/>
      <c r="BO25" s="275"/>
      <c r="BP25" s="275"/>
      <c r="BQ25" s="275"/>
      <c r="BR25" s="275"/>
      <c r="BS25" s="275"/>
      <c r="BT25" s="275"/>
      <c r="BU25" s="275"/>
      <c r="BV25" s="275"/>
      <c r="BW25" s="275"/>
      <c r="BX25" s="275"/>
    </row>
    <row r="26" spans="1:76" ht="22.5" customHeight="1">
      <c r="A26" s="275"/>
      <c r="B26" s="275"/>
      <c r="C26" s="275"/>
      <c r="D26" s="779" t="s">
        <v>38</v>
      </c>
      <c r="E26" s="780" t="s">
        <v>70</v>
      </c>
      <c r="F26" s="570"/>
      <c r="G26" s="780" t="s">
        <v>71</v>
      </c>
      <c r="H26" s="570"/>
      <c r="I26" s="781" t="s">
        <v>72</v>
      </c>
      <c r="J26" s="570"/>
      <c r="K26" s="780" t="s">
        <v>384</v>
      </c>
      <c r="L26" s="570"/>
      <c r="M26" s="782" t="s">
        <v>385</v>
      </c>
      <c r="N26" s="556"/>
      <c r="O26" s="570"/>
      <c r="P26" s="783" t="s">
        <v>75</v>
      </c>
      <c r="Q26" s="570"/>
      <c r="R26" s="765" t="s">
        <v>76</v>
      </c>
      <c r="S26" s="570"/>
      <c r="T26" s="275"/>
      <c r="U26" s="275"/>
      <c r="V26" s="275"/>
      <c r="W26" s="766" t="s">
        <v>77</v>
      </c>
      <c r="X26" s="556"/>
      <c r="Y26" s="556"/>
      <c r="Z26" s="556"/>
      <c r="AA26" s="556"/>
      <c r="AB26" s="570"/>
      <c r="AC26" s="767" t="s">
        <v>78</v>
      </c>
      <c r="AD26" s="556"/>
      <c r="AE26" s="570"/>
      <c r="AF26" s="768" t="s">
        <v>79</v>
      </c>
      <c r="AG26" s="556"/>
      <c r="AH26" s="570"/>
      <c r="AI26" s="275"/>
      <c r="AJ26" s="275"/>
      <c r="AK26" s="275"/>
      <c r="AL26" s="275"/>
      <c r="AM26" s="769" t="s">
        <v>80</v>
      </c>
      <c r="AN26" s="556"/>
      <c r="AO26" s="556"/>
      <c r="AP26" s="556"/>
      <c r="AQ26" s="556"/>
      <c r="AR26" s="556"/>
      <c r="AS26" s="556"/>
      <c r="AT26" s="570"/>
      <c r="AU26" s="767" t="s">
        <v>386</v>
      </c>
      <c r="AV26" s="556"/>
      <c r="AW26" s="556"/>
      <c r="AX26" s="556"/>
      <c r="AY26" s="556"/>
      <c r="AZ26" s="556"/>
      <c r="BA26" s="556"/>
      <c r="BB26" s="556"/>
      <c r="BC26" s="570"/>
      <c r="BD26" s="769" t="s">
        <v>78</v>
      </c>
      <c r="BE26" s="570"/>
      <c r="BF26" s="275"/>
      <c r="BG26" s="275"/>
      <c r="BH26" s="275"/>
      <c r="BI26" s="275"/>
      <c r="BJ26" s="275"/>
      <c r="BK26" s="275"/>
      <c r="BL26" s="275"/>
      <c r="BM26" s="275"/>
      <c r="BN26" s="275"/>
      <c r="BO26" s="275"/>
      <c r="BP26" s="275"/>
      <c r="BQ26" s="275"/>
      <c r="BR26" s="275"/>
      <c r="BS26" s="275"/>
      <c r="BT26" s="275"/>
      <c r="BU26" s="275"/>
      <c r="BV26" s="275"/>
      <c r="BW26" s="275"/>
      <c r="BX26" s="275"/>
    </row>
    <row r="27" spans="1:76" ht="18" customHeight="1">
      <c r="A27" s="275"/>
      <c r="B27" s="275"/>
      <c r="C27" s="275"/>
      <c r="D27" s="671"/>
      <c r="E27" s="616"/>
      <c r="F27" s="540"/>
      <c r="G27" s="616"/>
      <c r="H27" s="540"/>
      <c r="I27" s="616"/>
      <c r="J27" s="540"/>
      <c r="K27" s="616"/>
      <c r="L27" s="540"/>
      <c r="M27" s="616"/>
      <c r="N27" s="548"/>
      <c r="O27" s="540"/>
      <c r="P27" s="616"/>
      <c r="Q27" s="540"/>
      <c r="R27" s="616"/>
      <c r="S27" s="540"/>
      <c r="T27" s="275"/>
      <c r="U27" s="275"/>
      <c r="V27" s="275"/>
      <c r="W27" s="616"/>
      <c r="X27" s="548"/>
      <c r="Y27" s="548"/>
      <c r="Z27" s="548"/>
      <c r="AA27" s="548"/>
      <c r="AB27" s="540"/>
      <c r="AC27" s="616"/>
      <c r="AD27" s="548"/>
      <c r="AE27" s="540"/>
      <c r="AF27" s="616"/>
      <c r="AG27" s="548"/>
      <c r="AH27" s="540"/>
      <c r="AI27" s="275"/>
      <c r="AJ27" s="275"/>
      <c r="AK27" s="275"/>
      <c r="AL27" s="275"/>
      <c r="AM27" s="616"/>
      <c r="AN27" s="548"/>
      <c r="AO27" s="548"/>
      <c r="AP27" s="548"/>
      <c r="AQ27" s="548"/>
      <c r="AR27" s="548"/>
      <c r="AS27" s="548"/>
      <c r="AT27" s="540"/>
      <c r="AU27" s="616"/>
      <c r="AV27" s="548"/>
      <c r="AW27" s="548"/>
      <c r="AX27" s="548"/>
      <c r="AY27" s="548"/>
      <c r="AZ27" s="548"/>
      <c r="BA27" s="548"/>
      <c r="BB27" s="548"/>
      <c r="BC27" s="540"/>
      <c r="BD27" s="616"/>
      <c r="BE27" s="540"/>
      <c r="BF27" s="275"/>
      <c r="BG27" s="275"/>
      <c r="BH27" s="275"/>
      <c r="BI27" s="275"/>
      <c r="BJ27" s="275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275"/>
      <c r="BW27" s="275"/>
      <c r="BX27" s="275"/>
    </row>
    <row r="28" spans="1:76" ht="20.25" customHeight="1">
      <c r="A28" s="275"/>
      <c r="B28" s="275"/>
      <c r="C28" s="275"/>
      <c r="D28" s="276" t="s">
        <v>51</v>
      </c>
      <c r="E28" s="785">
        <v>36</v>
      </c>
      <c r="F28" s="786"/>
      <c r="G28" s="785">
        <v>4</v>
      </c>
      <c r="H28" s="786"/>
      <c r="I28" s="785"/>
      <c r="J28" s="786"/>
      <c r="K28" s="785"/>
      <c r="L28" s="786"/>
      <c r="M28" s="787"/>
      <c r="N28" s="788"/>
      <c r="O28" s="786"/>
      <c r="P28" s="789">
        <v>12</v>
      </c>
      <c r="Q28" s="786"/>
      <c r="R28" s="789">
        <f t="shared" ref="R28:R29" si="1">SUM(E28:Q28)</f>
        <v>52</v>
      </c>
      <c r="S28" s="786"/>
      <c r="T28" s="275"/>
      <c r="U28" s="275"/>
      <c r="V28" s="275"/>
      <c r="W28" s="784" t="s">
        <v>72</v>
      </c>
      <c r="X28" s="556"/>
      <c r="Y28" s="556"/>
      <c r="Z28" s="556"/>
      <c r="AA28" s="556"/>
      <c r="AB28" s="570"/>
      <c r="AC28" s="770">
        <v>3</v>
      </c>
      <c r="AD28" s="556"/>
      <c r="AE28" s="570"/>
      <c r="AF28" s="770">
        <v>8</v>
      </c>
      <c r="AG28" s="556"/>
      <c r="AH28" s="570"/>
      <c r="AI28" s="275"/>
      <c r="AJ28" s="275"/>
      <c r="AK28" s="275"/>
      <c r="AL28" s="275"/>
      <c r="AM28" s="771" t="s">
        <v>380</v>
      </c>
      <c r="AN28" s="556"/>
      <c r="AO28" s="556"/>
      <c r="AP28" s="556"/>
      <c r="AQ28" s="556"/>
      <c r="AR28" s="556"/>
      <c r="AS28" s="556"/>
      <c r="AT28" s="570"/>
      <c r="AU28" s="772" t="s">
        <v>387</v>
      </c>
      <c r="AV28" s="556"/>
      <c r="AW28" s="556"/>
      <c r="AX28" s="556"/>
      <c r="AY28" s="556"/>
      <c r="AZ28" s="556"/>
      <c r="BA28" s="556"/>
      <c r="BB28" s="556"/>
      <c r="BC28" s="570"/>
      <c r="BD28" s="773">
        <v>3</v>
      </c>
      <c r="BE28" s="570"/>
      <c r="BF28" s="275"/>
      <c r="BG28" s="275"/>
      <c r="BH28" s="275"/>
      <c r="BI28" s="275"/>
      <c r="BJ28" s="275"/>
      <c r="BK28" s="275"/>
      <c r="BL28" s="275"/>
      <c r="BM28" s="275"/>
      <c r="BN28" s="275"/>
      <c r="BO28" s="275"/>
      <c r="BP28" s="275"/>
      <c r="BQ28" s="275"/>
      <c r="BR28" s="275"/>
      <c r="BS28" s="275"/>
      <c r="BT28" s="275"/>
      <c r="BU28" s="275"/>
      <c r="BV28" s="275"/>
      <c r="BW28" s="275"/>
      <c r="BX28" s="275"/>
    </row>
    <row r="29" spans="1:76" ht="21" customHeight="1">
      <c r="A29" s="275"/>
      <c r="B29" s="275"/>
      <c r="C29" s="275"/>
      <c r="D29" s="276" t="s">
        <v>54</v>
      </c>
      <c r="E29" s="789"/>
      <c r="F29" s="786"/>
      <c r="G29" s="789"/>
      <c r="H29" s="786"/>
      <c r="I29" s="789">
        <v>8</v>
      </c>
      <c r="J29" s="786"/>
      <c r="K29" s="789">
        <v>3</v>
      </c>
      <c r="L29" s="786"/>
      <c r="M29" s="789">
        <v>7</v>
      </c>
      <c r="N29" s="788"/>
      <c r="O29" s="786"/>
      <c r="P29" s="789"/>
      <c r="Q29" s="786"/>
      <c r="R29" s="789">
        <f t="shared" si="1"/>
        <v>18</v>
      </c>
      <c r="S29" s="786"/>
      <c r="T29" s="275"/>
      <c r="U29" s="275"/>
      <c r="V29" s="275"/>
      <c r="W29" s="616"/>
      <c r="X29" s="548"/>
      <c r="Y29" s="548"/>
      <c r="Z29" s="548"/>
      <c r="AA29" s="548"/>
      <c r="AB29" s="540"/>
      <c r="AC29" s="616"/>
      <c r="AD29" s="548"/>
      <c r="AE29" s="540"/>
      <c r="AF29" s="616"/>
      <c r="AG29" s="548"/>
      <c r="AH29" s="540"/>
      <c r="AI29" s="275"/>
      <c r="AJ29" s="275"/>
      <c r="AK29" s="275"/>
      <c r="AL29" s="275"/>
      <c r="AM29" s="616"/>
      <c r="AN29" s="548"/>
      <c r="AO29" s="548"/>
      <c r="AP29" s="548"/>
      <c r="AQ29" s="548"/>
      <c r="AR29" s="548"/>
      <c r="AS29" s="548"/>
      <c r="AT29" s="540"/>
      <c r="AU29" s="616"/>
      <c r="AV29" s="548"/>
      <c r="AW29" s="548"/>
      <c r="AX29" s="548"/>
      <c r="AY29" s="548"/>
      <c r="AZ29" s="548"/>
      <c r="BA29" s="548"/>
      <c r="BB29" s="548"/>
      <c r="BC29" s="540"/>
      <c r="BD29" s="616"/>
      <c r="BE29" s="540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5"/>
      <c r="BW29" s="275"/>
      <c r="BX29" s="275"/>
    </row>
    <row r="30" spans="1:76" ht="15.75" customHeight="1">
      <c r="A30" s="275"/>
      <c r="B30" s="275"/>
      <c r="C30" s="69"/>
      <c r="D30" s="759"/>
      <c r="E30" s="556"/>
      <c r="F30" s="759"/>
      <c r="G30" s="556"/>
      <c r="H30" s="275"/>
      <c r="I30" s="275"/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774"/>
      <c r="X30" s="556"/>
      <c r="Y30" s="556"/>
      <c r="Z30" s="556"/>
      <c r="AA30" s="556"/>
      <c r="AB30" s="556"/>
      <c r="AC30" s="775"/>
      <c r="AD30" s="556"/>
      <c r="AE30" s="556"/>
      <c r="AF30" s="775"/>
      <c r="AG30" s="556"/>
      <c r="AH30" s="556"/>
      <c r="AI30" s="275"/>
      <c r="AJ30" s="275"/>
      <c r="AK30" s="275"/>
      <c r="AL30" s="275"/>
      <c r="AM30" s="776"/>
      <c r="AN30" s="529"/>
      <c r="AO30" s="529"/>
      <c r="AP30" s="529"/>
      <c r="AQ30" s="529"/>
      <c r="AR30" s="529"/>
      <c r="AS30" s="529"/>
      <c r="AT30" s="529"/>
      <c r="AU30" s="777"/>
      <c r="AV30" s="529"/>
      <c r="AW30" s="529"/>
      <c r="AX30" s="529"/>
      <c r="AY30" s="529"/>
      <c r="AZ30" s="529"/>
      <c r="BA30" s="529"/>
      <c r="BB30" s="529"/>
      <c r="BC30" s="529"/>
      <c r="BD30" s="778"/>
      <c r="BE30" s="529"/>
      <c r="BF30" s="275"/>
      <c r="BG30" s="275"/>
      <c r="BH30" s="275"/>
      <c r="BI30" s="275"/>
      <c r="BJ30" s="275"/>
      <c r="BK30" s="275"/>
      <c r="BL30" s="275"/>
      <c r="BM30" s="275"/>
      <c r="BN30" s="275"/>
      <c r="BO30" s="275"/>
      <c r="BP30" s="275"/>
      <c r="BQ30" s="275"/>
      <c r="BR30" s="275"/>
      <c r="BS30" s="275"/>
      <c r="BT30" s="275"/>
      <c r="BU30" s="275"/>
      <c r="BV30" s="275"/>
      <c r="BW30" s="275"/>
      <c r="BX30" s="275"/>
    </row>
    <row r="31" spans="1:76" ht="15.75" customHeight="1">
      <c r="A31" s="83"/>
      <c r="B31" s="83"/>
      <c r="C31" s="69"/>
      <c r="D31" s="733"/>
      <c r="E31" s="529"/>
      <c r="F31" s="733"/>
      <c r="G31" s="529"/>
      <c r="H31" s="733"/>
      <c r="I31" s="529"/>
      <c r="J31" s="733"/>
      <c r="K31" s="529"/>
      <c r="L31" s="757"/>
      <c r="M31" s="529"/>
      <c r="N31" s="529"/>
      <c r="O31" s="758"/>
      <c r="P31" s="529"/>
      <c r="Q31" s="757"/>
      <c r="R31" s="529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115"/>
      <c r="BL31" s="275"/>
      <c r="BM31" s="27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</row>
    <row r="32" spans="1:76" ht="18" customHeight="1">
      <c r="A32" s="654" t="s">
        <v>388</v>
      </c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115"/>
      <c r="BL32" s="275"/>
      <c r="BM32" s="27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</row>
    <row r="33" spans="1:76" ht="38.25" customHeight="1">
      <c r="A33" s="114"/>
      <c r="B33" s="114"/>
      <c r="C33" s="114"/>
      <c r="D33" s="666" t="s">
        <v>88</v>
      </c>
      <c r="E33" s="556"/>
      <c r="F33" s="570"/>
      <c r="G33" s="672" t="s">
        <v>389</v>
      </c>
      <c r="H33" s="556"/>
      <c r="I33" s="556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70"/>
      <c r="U33" s="652" t="s">
        <v>390</v>
      </c>
      <c r="V33" s="535"/>
      <c r="W33" s="535"/>
      <c r="X33" s="535"/>
      <c r="Y33" s="535"/>
      <c r="Z33" s="535"/>
      <c r="AA33" s="535"/>
      <c r="AB33" s="527"/>
      <c r="AC33" s="662" t="s">
        <v>91</v>
      </c>
      <c r="AD33" s="570"/>
      <c r="AE33" s="549" t="s">
        <v>92</v>
      </c>
      <c r="AF33" s="535"/>
      <c r="AG33" s="535"/>
      <c r="AH33" s="535"/>
      <c r="AI33" s="535"/>
      <c r="AJ33" s="535"/>
      <c r="AK33" s="535"/>
      <c r="AL33" s="535"/>
      <c r="AM33" s="535"/>
      <c r="AN33" s="535"/>
      <c r="AO33" s="673" t="s">
        <v>93</v>
      </c>
      <c r="AP33" s="570"/>
      <c r="AQ33" s="655" t="s">
        <v>94</v>
      </c>
      <c r="AR33" s="556"/>
      <c r="AS33" s="556"/>
      <c r="AT33" s="556"/>
      <c r="AU33" s="556"/>
      <c r="AV33" s="556"/>
      <c r="AW33" s="556"/>
      <c r="AX33" s="556"/>
      <c r="AY33" s="556"/>
      <c r="AZ33" s="556"/>
      <c r="BA33" s="556"/>
      <c r="BB33" s="556"/>
      <c r="BC33" s="556"/>
      <c r="BD33" s="556"/>
      <c r="BE33" s="556"/>
      <c r="BF33" s="570"/>
      <c r="BG33" s="117"/>
      <c r="BH33" s="117"/>
      <c r="BI33" s="117"/>
      <c r="BJ33" s="114"/>
      <c r="BK33" s="115"/>
      <c r="BL33" s="275"/>
      <c r="BM33" s="27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</row>
    <row r="34" spans="1:76" ht="22.5" customHeight="1">
      <c r="A34" s="114"/>
      <c r="B34" s="114"/>
      <c r="C34" s="114"/>
      <c r="D34" s="663"/>
      <c r="E34" s="529"/>
      <c r="F34" s="573"/>
      <c r="G34" s="663"/>
      <c r="H34" s="529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29"/>
      <c r="T34" s="573"/>
      <c r="U34" s="666" t="s">
        <v>95</v>
      </c>
      <c r="V34" s="570"/>
      <c r="W34" s="666" t="s">
        <v>96</v>
      </c>
      <c r="X34" s="570"/>
      <c r="Y34" s="667" t="s">
        <v>391</v>
      </c>
      <c r="Z34" s="570"/>
      <c r="AA34" s="764" t="s">
        <v>392</v>
      </c>
      <c r="AB34" s="570"/>
      <c r="AC34" s="663"/>
      <c r="AD34" s="573"/>
      <c r="AE34" s="667" t="s">
        <v>99</v>
      </c>
      <c r="AF34" s="556"/>
      <c r="AG34" s="790" t="s">
        <v>100</v>
      </c>
      <c r="AH34" s="630"/>
      <c r="AI34" s="630"/>
      <c r="AJ34" s="630"/>
      <c r="AK34" s="630"/>
      <c r="AL34" s="630"/>
      <c r="AM34" s="630"/>
      <c r="AN34" s="630"/>
      <c r="AO34" s="663"/>
      <c r="AP34" s="573"/>
      <c r="AQ34" s="616"/>
      <c r="AR34" s="548"/>
      <c r="AS34" s="548"/>
      <c r="AT34" s="548"/>
      <c r="AU34" s="548"/>
      <c r="AV34" s="548"/>
      <c r="AW34" s="548"/>
      <c r="AX34" s="548"/>
      <c r="AY34" s="548"/>
      <c r="AZ34" s="548"/>
      <c r="BA34" s="548"/>
      <c r="BB34" s="548"/>
      <c r="BC34" s="548"/>
      <c r="BD34" s="548"/>
      <c r="BE34" s="548"/>
      <c r="BF34" s="540"/>
      <c r="BG34" s="118"/>
      <c r="BH34" s="118"/>
      <c r="BI34" s="118"/>
      <c r="BJ34" s="114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</row>
    <row r="35" spans="1:76" ht="19.5" customHeight="1">
      <c r="A35" s="114"/>
      <c r="B35" s="114"/>
      <c r="C35" s="114"/>
      <c r="D35" s="663"/>
      <c r="E35" s="529"/>
      <c r="F35" s="573"/>
      <c r="G35" s="663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73"/>
      <c r="U35" s="663"/>
      <c r="V35" s="573"/>
      <c r="W35" s="663"/>
      <c r="X35" s="573"/>
      <c r="Y35" s="663"/>
      <c r="Z35" s="573"/>
      <c r="AA35" s="529"/>
      <c r="AB35" s="573"/>
      <c r="AC35" s="663"/>
      <c r="AD35" s="573"/>
      <c r="AE35" s="663"/>
      <c r="AF35" s="529"/>
      <c r="AG35" s="760" t="s">
        <v>101</v>
      </c>
      <c r="AH35" s="503"/>
      <c r="AI35" s="761" t="s">
        <v>102</v>
      </c>
      <c r="AJ35" s="495"/>
      <c r="AK35" s="495"/>
      <c r="AL35" s="495"/>
      <c r="AM35" s="495"/>
      <c r="AN35" s="495"/>
      <c r="AO35" s="663"/>
      <c r="AP35" s="573"/>
      <c r="AQ35" s="526" t="s">
        <v>103</v>
      </c>
      <c r="AR35" s="535"/>
      <c r="AS35" s="535"/>
      <c r="AT35" s="535"/>
      <c r="AU35" s="535"/>
      <c r="AV35" s="535"/>
      <c r="AW35" s="535"/>
      <c r="AX35" s="527"/>
      <c r="AY35" s="526" t="s">
        <v>104</v>
      </c>
      <c r="AZ35" s="535"/>
      <c r="BA35" s="535"/>
      <c r="BB35" s="535"/>
      <c r="BC35" s="535"/>
      <c r="BD35" s="535"/>
      <c r="BE35" s="535"/>
      <c r="BF35" s="527"/>
      <c r="BG35" s="119"/>
      <c r="BH35" s="119"/>
      <c r="BI35" s="119"/>
      <c r="BJ35" s="114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</row>
    <row r="36" spans="1:76" ht="33" customHeight="1">
      <c r="A36" s="114"/>
      <c r="B36" s="114"/>
      <c r="C36" s="114"/>
      <c r="D36" s="663"/>
      <c r="E36" s="529"/>
      <c r="F36" s="573"/>
      <c r="G36" s="663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73"/>
      <c r="U36" s="663"/>
      <c r="V36" s="573"/>
      <c r="W36" s="663"/>
      <c r="X36" s="573"/>
      <c r="Y36" s="663"/>
      <c r="Z36" s="573"/>
      <c r="AA36" s="529"/>
      <c r="AB36" s="573"/>
      <c r="AC36" s="663"/>
      <c r="AD36" s="573"/>
      <c r="AE36" s="663"/>
      <c r="AF36" s="529"/>
      <c r="AG36" s="663"/>
      <c r="AH36" s="529"/>
      <c r="AI36" s="760" t="s">
        <v>107</v>
      </c>
      <c r="AJ36" s="501"/>
      <c r="AK36" s="760" t="s">
        <v>393</v>
      </c>
      <c r="AL36" s="501"/>
      <c r="AM36" s="762" t="s">
        <v>394</v>
      </c>
      <c r="AN36" s="501"/>
      <c r="AO36" s="663"/>
      <c r="AP36" s="573"/>
      <c r="AQ36" s="791" t="s">
        <v>110</v>
      </c>
      <c r="AR36" s="556"/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70"/>
      <c r="BG36" s="119"/>
      <c r="BH36" s="119"/>
      <c r="BI36" s="119"/>
      <c r="BJ36" s="114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</row>
    <row r="37" spans="1:76" ht="24" customHeight="1">
      <c r="A37" s="114"/>
      <c r="B37" s="114"/>
      <c r="C37" s="114"/>
      <c r="D37" s="663"/>
      <c r="E37" s="529"/>
      <c r="F37" s="573"/>
      <c r="G37" s="663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73"/>
      <c r="U37" s="663"/>
      <c r="V37" s="573"/>
      <c r="W37" s="663"/>
      <c r="X37" s="573"/>
      <c r="Y37" s="663"/>
      <c r="Z37" s="573"/>
      <c r="AA37" s="529"/>
      <c r="AB37" s="573"/>
      <c r="AC37" s="663"/>
      <c r="AD37" s="573"/>
      <c r="AE37" s="663"/>
      <c r="AF37" s="529"/>
      <c r="AG37" s="663"/>
      <c r="AH37" s="529"/>
      <c r="AI37" s="663"/>
      <c r="AJ37" s="573"/>
      <c r="AK37" s="663"/>
      <c r="AL37" s="573"/>
      <c r="AM37" s="663"/>
      <c r="AN37" s="573"/>
      <c r="AO37" s="663"/>
      <c r="AP37" s="573"/>
      <c r="AQ37" s="668">
        <v>1</v>
      </c>
      <c r="AR37" s="535"/>
      <c r="AS37" s="535"/>
      <c r="AT37" s="527"/>
      <c r="AU37" s="668">
        <v>2</v>
      </c>
      <c r="AV37" s="535"/>
      <c r="AW37" s="535"/>
      <c r="AX37" s="527"/>
      <c r="AY37" s="668">
        <v>3</v>
      </c>
      <c r="AZ37" s="535"/>
      <c r="BA37" s="535"/>
      <c r="BB37" s="527"/>
      <c r="BC37" s="668">
        <v>4</v>
      </c>
      <c r="BD37" s="535"/>
      <c r="BE37" s="535"/>
      <c r="BF37" s="546"/>
      <c r="BG37" s="115"/>
      <c r="BH37" s="115"/>
      <c r="BI37" s="119"/>
      <c r="BJ37" s="114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</row>
    <row r="38" spans="1:76" ht="24" customHeight="1">
      <c r="A38" s="114"/>
      <c r="B38" s="114"/>
      <c r="C38" s="114"/>
      <c r="D38" s="663"/>
      <c r="E38" s="529"/>
      <c r="F38" s="573"/>
      <c r="G38" s="663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73"/>
      <c r="U38" s="663"/>
      <c r="V38" s="573"/>
      <c r="W38" s="663"/>
      <c r="X38" s="573"/>
      <c r="Y38" s="663"/>
      <c r="Z38" s="573"/>
      <c r="AA38" s="529"/>
      <c r="AB38" s="573"/>
      <c r="AC38" s="663"/>
      <c r="AD38" s="573"/>
      <c r="AE38" s="663"/>
      <c r="AF38" s="529"/>
      <c r="AG38" s="663"/>
      <c r="AH38" s="529"/>
      <c r="AI38" s="663"/>
      <c r="AJ38" s="573"/>
      <c r="AK38" s="663"/>
      <c r="AL38" s="573"/>
      <c r="AM38" s="663"/>
      <c r="AN38" s="573"/>
      <c r="AO38" s="663"/>
      <c r="AP38" s="573"/>
      <c r="AQ38" s="526" t="s">
        <v>111</v>
      </c>
      <c r="AR38" s="535"/>
      <c r="AS38" s="535"/>
      <c r="AT38" s="535"/>
      <c r="AU38" s="535"/>
      <c r="AV38" s="535"/>
      <c r="AW38" s="535"/>
      <c r="AX38" s="535"/>
      <c r="AY38" s="535"/>
      <c r="AZ38" s="535"/>
      <c r="BA38" s="535"/>
      <c r="BB38" s="535"/>
      <c r="BC38" s="535"/>
      <c r="BD38" s="535"/>
      <c r="BE38" s="535"/>
      <c r="BF38" s="527"/>
      <c r="BG38" s="115"/>
      <c r="BH38" s="115"/>
      <c r="BI38" s="119"/>
      <c r="BJ38" s="114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</row>
    <row r="39" spans="1:76" ht="28.5" customHeight="1">
      <c r="A39" s="114"/>
      <c r="B39" s="114"/>
      <c r="C39" s="114"/>
      <c r="D39" s="616"/>
      <c r="E39" s="548"/>
      <c r="F39" s="540"/>
      <c r="G39" s="616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0"/>
      <c r="U39" s="616"/>
      <c r="V39" s="540"/>
      <c r="W39" s="616"/>
      <c r="X39" s="540"/>
      <c r="Y39" s="616"/>
      <c r="Z39" s="540"/>
      <c r="AA39" s="548"/>
      <c r="AB39" s="540"/>
      <c r="AC39" s="616"/>
      <c r="AD39" s="540"/>
      <c r="AE39" s="616"/>
      <c r="AF39" s="548"/>
      <c r="AG39" s="616"/>
      <c r="AH39" s="548"/>
      <c r="AI39" s="616"/>
      <c r="AJ39" s="540"/>
      <c r="AK39" s="616"/>
      <c r="AL39" s="540"/>
      <c r="AM39" s="616"/>
      <c r="AN39" s="540"/>
      <c r="AO39" s="616"/>
      <c r="AP39" s="540"/>
      <c r="AQ39" s="668">
        <v>18</v>
      </c>
      <c r="AR39" s="535"/>
      <c r="AS39" s="535"/>
      <c r="AT39" s="527"/>
      <c r="AU39" s="668">
        <v>18</v>
      </c>
      <c r="AV39" s="535"/>
      <c r="AW39" s="535"/>
      <c r="AX39" s="527"/>
      <c r="AY39" s="668">
        <v>18</v>
      </c>
      <c r="AZ39" s="535"/>
      <c r="BA39" s="535"/>
      <c r="BB39" s="527"/>
      <c r="BC39" s="668"/>
      <c r="BD39" s="535"/>
      <c r="BE39" s="535"/>
      <c r="BF39" s="527"/>
      <c r="BG39" s="115"/>
      <c r="BH39" s="115"/>
      <c r="BI39" s="119"/>
      <c r="BJ39" s="114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</row>
    <row r="40" spans="1:76" ht="15.75" customHeight="1">
      <c r="A40" s="121"/>
      <c r="B40" s="121"/>
      <c r="C40" s="121"/>
      <c r="D40" s="680">
        <v>1</v>
      </c>
      <c r="E40" s="535"/>
      <c r="F40" s="527"/>
      <c r="G40" s="763">
        <v>2</v>
      </c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27"/>
      <c r="U40" s="680">
        <v>3</v>
      </c>
      <c r="V40" s="527"/>
      <c r="W40" s="680">
        <v>4</v>
      </c>
      <c r="X40" s="527"/>
      <c r="Y40" s="680">
        <v>5</v>
      </c>
      <c r="Z40" s="527"/>
      <c r="AA40" s="680">
        <v>6</v>
      </c>
      <c r="AB40" s="527"/>
      <c r="AC40" s="680">
        <v>7</v>
      </c>
      <c r="AD40" s="527"/>
      <c r="AE40" s="680">
        <v>8</v>
      </c>
      <c r="AF40" s="527"/>
      <c r="AG40" s="680">
        <v>9</v>
      </c>
      <c r="AH40" s="527"/>
      <c r="AI40" s="680">
        <v>10</v>
      </c>
      <c r="AJ40" s="527"/>
      <c r="AK40" s="680">
        <v>11</v>
      </c>
      <c r="AL40" s="527"/>
      <c r="AM40" s="680">
        <v>12</v>
      </c>
      <c r="AN40" s="527"/>
      <c r="AO40" s="680">
        <v>13</v>
      </c>
      <c r="AP40" s="527"/>
      <c r="AQ40" s="680">
        <v>14</v>
      </c>
      <c r="AR40" s="535"/>
      <c r="AS40" s="535"/>
      <c r="AT40" s="527"/>
      <c r="AU40" s="680">
        <v>15</v>
      </c>
      <c r="AV40" s="535"/>
      <c r="AW40" s="535"/>
      <c r="AX40" s="527"/>
      <c r="AY40" s="680">
        <v>16</v>
      </c>
      <c r="AZ40" s="535"/>
      <c r="BA40" s="535"/>
      <c r="BB40" s="527"/>
      <c r="BC40" s="680">
        <v>17</v>
      </c>
      <c r="BD40" s="535"/>
      <c r="BE40" s="535"/>
      <c r="BF40" s="527"/>
      <c r="BG40" s="121"/>
      <c r="BH40" s="121"/>
      <c r="BI40" s="119"/>
      <c r="BJ40" s="119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</row>
    <row r="41" spans="1:76" ht="25.5" customHeight="1">
      <c r="A41" s="278"/>
      <c r="B41" s="278"/>
      <c r="C41" s="278"/>
      <c r="D41" s="719" t="s">
        <v>112</v>
      </c>
      <c r="E41" s="535"/>
      <c r="F41" s="535"/>
      <c r="G41" s="535"/>
      <c r="H41" s="535"/>
      <c r="I41" s="535"/>
      <c r="J41" s="535"/>
      <c r="K41" s="535"/>
      <c r="L41" s="535"/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5"/>
      <c r="BB41" s="535"/>
      <c r="BC41" s="535"/>
      <c r="BD41" s="535"/>
      <c r="BE41" s="535"/>
      <c r="BF41" s="527"/>
      <c r="BG41" s="278"/>
      <c r="BH41" s="279"/>
      <c r="BI41" s="279"/>
      <c r="BJ41" s="279"/>
      <c r="BK41" s="278"/>
      <c r="BL41" s="278"/>
      <c r="BM41" s="278"/>
      <c r="BN41" s="278"/>
      <c r="BO41" s="278"/>
      <c r="BP41" s="278"/>
      <c r="BQ41" s="278"/>
      <c r="BR41" s="278"/>
      <c r="BS41" s="278"/>
      <c r="BT41" s="278"/>
      <c r="BU41" s="278"/>
      <c r="BV41" s="278"/>
      <c r="BW41" s="278"/>
      <c r="BX41" s="278"/>
    </row>
    <row r="42" spans="1:76" ht="26.25" customHeight="1">
      <c r="A42" s="71"/>
      <c r="B42" s="71"/>
      <c r="C42" s="71"/>
      <c r="D42" s="534" t="s">
        <v>113</v>
      </c>
      <c r="E42" s="535"/>
      <c r="F42" s="535"/>
      <c r="G42" s="535"/>
      <c r="H42" s="535"/>
      <c r="I42" s="535"/>
      <c r="J42" s="535"/>
      <c r="K42" s="535"/>
      <c r="L42" s="535"/>
      <c r="M42" s="535"/>
      <c r="N42" s="535"/>
      <c r="O42" s="535"/>
      <c r="P42" s="535"/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535"/>
      <c r="AV42" s="535"/>
      <c r="AW42" s="535"/>
      <c r="AX42" s="535"/>
      <c r="AY42" s="535"/>
      <c r="AZ42" s="535"/>
      <c r="BA42" s="535"/>
      <c r="BB42" s="535"/>
      <c r="BC42" s="535"/>
      <c r="BD42" s="535"/>
      <c r="BE42" s="535"/>
      <c r="BF42" s="527"/>
      <c r="BG42" s="280"/>
      <c r="BH42" s="107"/>
      <c r="BI42" s="107"/>
      <c r="BJ42" s="107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</row>
    <row r="43" spans="1:76" ht="39" customHeight="1">
      <c r="A43" s="43"/>
      <c r="B43" s="43"/>
      <c r="C43" s="43"/>
      <c r="D43" s="524" t="s">
        <v>395</v>
      </c>
      <c r="E43" s="630"/>
      <c r="F43" s="525"/>
      <c r="G43" s="720" t="s">
        <v>396</v>
      </c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525"/>
      <c r="U43" s="717"/>
      <c r="V43" s="525"/>
      <c r="W43" s="717">
        <v>2</v>
      </c>
      <c r="X43" s="525"/>
      <c r="Y43" s="717"/>
      <c r="Z43" s="525"/>
      <c r="AA43" s="717">
        <v>2</v>
      </c>
      <c r="AB43" s="525"/>
      <c r="AC43" s="717">
        <v>3</v>
      </c>
      <c r="AD43" s="525"/>
      <c r="AE43" s="717">
        <f t="shared" ref="AE43:AE46" si="2">AC43*30</f>
        <v>90</v>
      </c>
      <c r="AF43" s="525"/>
      <c r="AG43" s="717">
        <f t="shared" ref="AG43:AG46" si="3">AI43+AK43+AM43</f>
        <v>54</v>
      </c>
      <c r="AH43" s="525"/>
      <c r="AI43" s="717">
        <v>36</v>
      </c>
      <c r="AJ43" s="525"/>
      <c r="AK43" s="717">
        <v>18</v>
      </c>
      <c r="AL43" s="525"/>
      <c r="AM43" s="717"/>
      <c r="AN43" s="525"/>
      <c r="AO43" s="717">
        <f t="shared" ref="AO43:AO46" si="4">AE43-AG43</f>
        <v>36</v>
      </c>
      <c r="AP43" s="525"/>
      <c r="AQ43" s="717"/>
      <c r="AR43" s="630"/>
      <c r="AS43" s="630"/>
      <c r="AT43" s="525"/>
      <c r="AU43" s="717">
        <f t="shared" ref="AU43:AU44" si="5">AG43/18</f>
        <v>3</v>
      </c>
      <c r="AV43" s="630"/>
      <c r="AW43" s="630"/>
      <c r="AX43" s="525"/>
      <c r="AY43" s="717"/>
      <c r="AZ43" s="630"/>
      <c r="BA43" s="630"/>
      <c r="BB43" s="525"/>
      <c r="BC43" s="717"/>
      <c r="BD43" s="630"/>
      <c r="BE43" s="630"/>
      <c r="BF43" s="525"/>
      <c r="BG43" s="43"/>
      <c r="BH43" s="281"/>
      <c r="BI43" s="282"/>
      <c r="BJ43" s="282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</row>
    <row r="44" spans="1:76" ht="40.5" customHeight="1">
      <c r="A44" s="43"/>
      <c r="B44" s="43"/>
      <c r="C44" s="43"/>
      <c r="D44" s="508" t="s">
        <v>397</v>
      </c>
      <c r="E44" s="495"/>
      <c r="F44" s="497"/>
      <c r="G44" s="721" t="s">
        <v>398</v>
      </c>
      <c r="H44" s="722"/>
      <c r="I44" s="722"/>
      <c r="J44" s="722"/>
      <c r="K44" s="722"/>
      <c r="L44" s="722"/>
      <c r="M44" s="722"/>
      <c r="N44" s="722"/>
      <c r="O44" s="722"/>
      <c r="P44" s="722"/>
      <c r="Q44" s="722"/>
      <c r="R44" s="722"/>
      <c r="S44" s="722"/>
      <c r="T44" s="723"/>
      <c r="U44" s="724"/>
      <c r="V44" s="723"/>
      <c r="W44" s="724">
        <v>2</v>
      </c>
      <c r="X44" s="723"/>
      <c r="Y44" s="724"/>
      <c r="Z44" s="723"/>
      <c r="AA44" s="718">
        <v>2</v>
      </c>
      <c r="AB44" s="521"/>
      <c r="AC44" s="718">
        <v>2</v>
      </c>
      <c r="AD44" s="521"/>
      <c r="AE44" s="718">
        <f t="shared" si="2"/>
        <v>60</v>
      </c>
      <c r="AF44" s="521"/>
      <c r="AG44" s="718">
        <f t="shared" si="3"/>
        <v>36</v>
      </c>
      <c r="AH44" s="521"/>
      <c r="AI44" s="718">
        <v>18</v>
      </c>
      <c r="AJ44" s="521"/>
      <c r="AK44" s="718">
        <v>18</v>
      </c>
      <c r="AL44" s="521"/>
      <c r="AM44" s="718"/>
      <c r="AN44" s="521"/>
      <c r="AO44" s="718">
        <f t="shared" si="4"/>
        <v>24</v>
      </c>
      <c r="AP44" s="521"/>
      <c r="AQ44" s="718"/>
      <c r="AR44" s="523"/>
      <c r="AS44" s="523"/>
      <c r="AT44" s="521"/>
      <c r="AU44" s="718">
        <f t="shared" si="5"/>
        <v>2</v>
      </c>
      <c r="AV44" s="523"/>
      <c r="AW44" s="523"/>
      <c r="AX44" s="521"/>
      <c r="AY44" s="718"/>
      <c r="AZ44" s="523"/>
      <c r="BA44" s="523"/>
      <c r="BB44" s="521"/>
      <c r="BC44" s="718"/>
      <c r="BD44" s="523"/>
      <c r="BE44" s="523"/>
      <c r="BF44" s="521"/>
      <c r="BG44" s="43"/>
      <c r="BH44" s="281"/>
      <c r="BI44" s="282"/>
      <c r="BJ44" s="282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</row>
    <row r="45" spans="1:76" ht="41.25" customHeight="1">
      <c r="A45" s="43"/>
      <c r="B45" s="43"/>
      <c r="C45" s="43"/>
      <c r="D45" s="508" t="s">
        <v>399</v>
      </c>
      <c r="E45" s="495"/>
      <c r="F45" s="497"/>
      <c r="G45" s="801" t="s">
        <v>400</v>
      </c>
      <c r="H45" s="802"/>
      <c r="I45" s="802"/>
      <c r="J45" s="802"/>
      <c r="K45" s="802"/>
      <c r="L45" s="802"/>
      <c r="M45" s="802"/>
      <c r="N45" s="802"/>
      <c r="O45" s="802"/>
      <c r="P45" s="802"/>
      <c r="Q45" s="802"/>
      <c r="R45" s="802"/>
      <c r="S45" s="802"/>
      <c r="T45" s="803"/>
      <c r="U45" s="804"/>
      <c r="V45" s="803"/>
      <c r="W45" s="804">
        <v>2</v>
      </c>
      <c r="X45" s="803"/>
      <c r="Y45" s="804">
        <v>1</v>
      </c>
      <c r="Z45" s="803"/>
      <c r="AA45" s="793">
        <v>1</v>
      </c>
      <c r="AB45" s="497"/>
      <c r="AC45" s="793">
        <v>3</v>
      </c>
      <c r="AD45" s="497"/>
      <c r="AE45" s="793">
        <f t="shared" si="2"/>
        <v>90</v>
      </c>
      <c r="AF45" s="497"/>
      <c r="AG45" s="793">
        <f t="shared" si="3"/>
        <v>72</v>
      </c>
      <c r="AH45" s="497"/>
      <c r="AI45" s="793"/>
      <c r="AJ45" s="497"/>
      <c r="AK45" s="793">
        <v>72</v>
      </c>
      <c r="AL45" s="497"/>
      <c r="AM45" s="793"/>
      <c r="AN45" s="497"/>
      <c r="AO45" s="793">
        <f t="shared" si="4"/>
        <v>18</v>
      </c>
      <c r="AP45" s="497"/>
      <c r="AQ45" s="793">
        <v>2</v>
      </c>
      <c r="AR45" s="495"/>
      <c r="AS45" s="495"/>
      <c r="AT45" s="497"/>
      <c r="AU45" s="793">
        <v>2</v>
      </c>
      <c r="AV45" s="495"/>
      <c r="AW45" s="495"/>
      <c r="AX45" s="497"/>
      <c r="AY45" s="793"/>
      <c r="AZ45" s="495"/>
      <c r="BA45" s="495"/>
      <c r="BB45" s="497"/>
      <c r="BC45" s="793"/>
      <c r="BD45" s="495"/>
      <c r="BE45" s="495"/>
      <c r="BF45" s="497"/>
      <c r="BG45" s="43"/>
      <c r="BH45" s="281"/>
      <c r="BI45" s="282"/>
      <c r="BJ45" s="282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</row>
    <row r="46" spans="1:76" ht="30.75" customHeight="1">
      <c r="A46" s="43"/>
      <c r="B46" s="43"/>
      <c r="C46" s="43"/>
      <c r="D46" s="543" t="s">
        <v>401</v>
      </c>
      <c r="E46" s="796"/>
      <c r="F46" s="544"/>
      <c r="G46" s="806" t="s">
        <v>656</v>
      </c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7"/>
      <c r="S46" s="807"/>
      <c r="T46" s="808"/>
      <c r="U46" s="809"/>
      <c r="V46" s="808"/>
      <c r="W46" s="809">
        <v>1</v>
      </c>
      <c r="X46" s="808"/>
      <c r="Y46" s="809"/>
      <c r="Z46" s="808"/>
      <c r="AA46" s="795">
        <v>1</v>
      </c>
      <c r="AB46" s="544"/>
      <c r="AC46" s="795">
        <v>3</v>
      </c>
      <c r="AD46" s="544"/>
      <c r="AE46" s="795">
        <f t="shared" si="2"/>
        <v>90</v>
      </c>
      <c r="AF46" s="544"/>
      <c r="AG46" s="795">
        <f t="shared" si="3"/>
        <v>54</v>
      </c>
      <c r="AH46" s="544"/>
      <c r="AI46" s="795">
        <v>18</v>
      </c>
      <c r="AJ46" s="544"/>
      <c r="AK46" s="795">
        <v>36</v>
      </c>
      <c r="AL46" s="544"/>
      <c r="AM46" s="795"/>
      <c r="AN46" s="544"/>
      <c r="AO46" s="795">
        <f t="shared" si="4"/>
        <v>36</v>
      </c>
      <c r="AP46" s="544"/>
      <c r="AQ46" s="795">
        <f>AG46/18</f>
        <v>3</v>
      </c>
      <c r="AR46" s="796"/>
      <c r="AS46" s="796"/>
      <c r="AT46" s="544"/>
      <c r="AU46" s="795"/>
      <c r="AV46" s="796"/>
      <c r="AW46" s="796"/>
      <c r="AX46" s="544"/>
      <c r="AY46" s="795"/>
      <c r="AZ46" s="796"/>
      <c r="BA46" s="796"/>
      <c r="BB46" s="544"/>
      <c r="BC46" s="795"/>
      <c r="BD46" s="796"/>
      <c r="BE46" s="796"/>
      <c r="BF46" s="544"/>
      <c r="BG46" s="43"/>
      <c r="BH46" s="281"/>
      <c r="BI46" s="282"/>
      <c r="BJ46" s="282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</row>
    <row r="47" spans="1:76" ht="24.75" customHeight="1">
      <c r="A47" s="43"/>
      <c r="B47" s="43"/>
      <c r="C47" s="43"/>
      <c r="D47" s="805" t="s">
        <v>402</v>
      </c>
      <c r="E47" s="535"/>
      <c r="F47" s="535"/>
      <c r="G47" s="535"/>
      <c r="H47" s="535"/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5"/>
      <c r="T47" s="527"/>
      <c r="U47" s="792">
        <v>0</v>
      </c>
      <c r="V47" s="527"/>
      <c r="W47" s="792">
        <v>4</v>
      </c>
      <c r="X47" s="527"/>
      <c r="Y47" s="792">
        <v>1</v>
      </c>
      <c r="Z47" s="527"/>
      <c r="AA47" s="792">
        <v>4</v>
      </c>
      <c r="AB47" s="527"/>
      <c r="AC47" s="792">
        <f>SUM(AC43:AD46)</f>
        <v>11</v>
      </c>
      <c r="AD47" s="527"/>
      <c r="AE47" s="792">
        <f>SUM(AE43:AF46)</f>
        <v>330</v>
      </c>
      <c r="AF47" s="527"/>
      <c r="AG47" s="792">
        <f>SUM(AG43:AH46)</f>
        <v>216</v>
      </c>
      <c r="AH47" s="527"/>
      <c r="AI47" s="792">
        <f>SUM(AI43:AJ46)</f>
        <v>72</v>
      </c>
      <c r="AJ47" s="527"/>
      <c r="AK47" s="792">
        <f>SUM(AK43:AL46)</f>
        <v>144</v>
      </c>
      <c r="AL47" s="527"/>
      <c r="AM47" s="792">
        <f>SUM(AM43:AN46)</f>
        <v>0</v>
      </c>
      <c r="AN47" s="527"/>
      <c r="AO47" s="792">
        <f>SUM(AO43:AP46)</f>
        <v>114</v>
      </c>
      <c r="AP47" s="527"/>
      <c r="AQ47" s="792">
        <f>SUM(AQ43:AT46)</f>
        <v>5</v>
      </c>
      <c r="AR47" s="535"/>
      <c r="AS47" s="535"/>
      <c r="AT47" s="527"/>
      <c r="AU47" s="792">
        <f>SUM(AU43:AX46)</f>
        <v>7</v>
      </c>
      <c r="AV47" s="535"/>
      <c r="AW47" s="535"/>
      <c r="AX47" s="527"/>
      <c r="AY47" s="792"/>
      <c r="AZ47" s="535"/>
      <c r="BA47" s="535"/>
      <c r="BB47" s="527"/>
      <c r="BC47" s="792"/>
      <c r="BD47" s="535"/>
      <c r="BE47" s="535"/>
      <c r="BF47" s="527"/>
      <c r="BG47" s="43"/>
      <c r="BH47" s="281"/>
      <c r="BI47" s="282"/>
      <c r="BJ47" s="282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</row>
    <row r="48" spans="1:76" ht="27" customHeight="1">
      <c r="A48" s="43"/>
      <c r="B48" s="43"/>
      <c r="C48" s="43"/>
      <c r="D48" s="534" t="s">
        <v>159</v>
      </c>
      <c r="E48" s="535"/>
      <c r="F48" s="535"/>
      <c r="G48" s="535"/>
      <c r="H48" s="535"/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5"/>
      <c r="BB48" s="535"/>
      <c r="BC48" s="535"/>
      <c r="BD48" s="535"/>
      <c r="BE48" s="535"/>
      <c r="BF48" s="527"/>
      <c r="BG48" s="43"/>
      <c r="BH48" s="281"/>
      <c r="BI48" s="282"/>
      <c r="BJ48" s="282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</row>
    <row r="49" spans="1:76" ht="44.25" customHeight="1">
      <c r="A49" s="43"/>
      <c r="B49" s="43"/>
      <c r="C49" s="43"/>
      <c r="D49" s="524" t="s">
        <v>403</v>
      </c>
      <c r="E49" s="630"/>
      <c r="F49" s="525"/>
      <c r="G49" s="797" t="s">
        <v>614</v>
      </c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525"/>
      <c r="U49" s="798">
        <v>1</v>
      </c>
      <c r="V49" s="525"/>
      <c r="W49" s="717"/>
      <c r="X49" s="525"/>
      <c r="Y49" s="717">
        <v>1</v>
      </c>
      <c r="Z49" s="525"/>
      <c r="AA49" s="717">
        <v>1</v>
      </c>
      <c r="AB49" s="525"/>
      <c r="AC49" s="717">
        <v>5</v>
      </c>
      <c r="AD49" s="525"/>
      <c r="AE49" s="717">
        <f t="shared" ref="AE49:AE55" si="6">AC49*30</f>
        <v>150</v>
      </c>
      <c r="AF49" s="525"/>
      <c r="AG49" s="717">
        <f t="shared" ref="AG49:AG55" si="7">AI49+AK49+AM49</f>
        <v>72</v>
      </c>
      <c r="AH49" s="525"/>
      <c r="AI49" s="717">
        <v>36</v>
      </c>
      <c r="AJ49" s="525"/>
      <c r="AK49" s="717">
        <v>18</v>
      </c>
      <c r="AL49" s="630"/>
      <c r="AM49" s="717">
        <v>18</v>
      </c>
      <c r="AN49" s="630"/>
      <c r="AO49" s="717">
        <f t="shared" ref="AO49:AO55" si="8">AE49-AG49</f>
        <v>78</v>
      </c>
      <c r="AP49" s="525"/>
      <c r="AQ49" s="794">
        <v>4</v>
      </c>
      <c r="AR49" s="630"/>
      <c r="AS49" s="630"/>
      <c r="AT49" s="525"/>
      <c r="AU49" s="717"/>
      <c r="AV49" s="630"/>
      <c r="AW49" s="630"/>
      <c r="AX49" s="525"/>
      <c r="AY49" s="524"/>
      <c r="AZ49" s="630"/>
      <c r="BA49" s="630"/>
      <c r="BB49" s="525"/>
      <c r="BC49" s="524"/>
      <c r="BD49" s="630"/>
      <c r="BE49" s="630"/>
      <c r="BF49" s="525"/>
      <c r="BG49" s="43"/>
      <c r="BH49" s="282"/>
      <c r="BI49" s="282"/>
      <c r="BJ49" s="282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</row>
    <row r="50" spans="1:76" ht="72.75" customHeight="1">
      <c r="A50" s="43"/>
      <c r="B50" s="43"/>
      <c r="C50" s="43"/>
      <c r="D50" s="520" t="s">
        <v>404</v>
      </c>
      <c r="E50" s="523"/>
      <c r="F50" s="521"/>
      <c r="G50" s="799" t="s">
        <v>643</v>
      </c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1"/>
      <c r="U50" s="800"/>
      <c r="V50" s="521"/>
      <c r="W50" s="718"/>
      <c r="X50" s="521"/>
      <c r="Y50" s="718">
        <v>1</v>
      </c>
      <c r="Z50" s="521"/>
      <c r="AA50" s="718"/>
      <c r="AB50" s="521"/>
      <c r="AC50" s="718">
        <v>1</v>
      </c>
      <c r="AD50" s="521"/>
      <c r="AE50" s="718">
        <f t="shared" si="6"/>
        <v>30</v>
      </c>
      <c r="AF50" s="521"/>
      <c r="AG50" s="718">
        <f t="shared" si="7"/>
        <v>0</v>
      </c>
      <c r="AH50" s="521"/>
      <c r="AI50" s="718"/>
      <c r="AJ50" s="521"/>
      <c r="AK50" s="718"/>
      <c r="AL50" s="523"/>
      <c r="AM50" s="718"/>
      <c r="AN50" s="523"/>
      <c r="AO50" s="718">
        <f t="shared" si="8"/>
        <v>30</v>
      </c>
      <c r="AP50" s="521"/>
      <c r="AQ50" s="810"/>
      <c r="AR50" s="523"/>
      <c r="AS50" s="523"/>
      <c r="AT50" s="521"/>
      <c r="AU50" s="718"/>
      <c r="AV50" s="523"/>
      <c r="AW50" s="523"/>
      <c r="AX50" s="521"/>
      <c r="AY50" s="520"/>
      <c r="AZ50" s="523"/>
      <c r="BA50" s="523"/>
      <c r="BB50" s="521"/>
      <c r="BC50" s="520"/>
      <c r="BD50" s="523"/>
      <c r="BE50" s="523"/>
      <c r="BF50" s="521"/>
      <c r="BG50" s="43"/>
      <c r="BH50" s="282"/>
      <c r="BI50" s="282"/>
      <c r="BJ50" s="282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</row>
    <row r="51" spans="1:76" ht="29.25" customHeight="1">
      <c r="A51" s="43"/>
      <c r="B51" s="43"/>
      <c r="C51" s="43"/>
      <c r="D51" s="508" t="s">
        <v>405</v>
      </c>
      <c r="E51" s="495"/>
      <c r="F51" s="497"/>
      <c r="G51" s="695" t="s">
        <v>615</v>
      </c>
      <c r="H51" s="523"/>
      <c r="I51" s="523"/>
      <c r="J51" s="523"/>
      <c r="K51" s="523"/>
      <c r="L51" s="523"/>
      <c r="M51" s="523"/>
      <c r="N51" s="523"/>
      <c r="O51" s="523"/>
      <c r="P51" s="523"/>
      <c r="Q51" s="523"/>
      <c r="R51" s="523"/>
      <c r="S51" s="523"/>
      <c r="T51" s="521"/>
      <c r="U51" s="812">
        <v>1</v>
      </c>
      <c r="V51" s="497"/>
      <c r="W51" s="793"/>
      <c r="X51" s="497"/>
      <c r="Y51" s="793">
        <v>1</v>
      </c>
      <c r="Z51" s="497"/>
      <c r="AA51" s="793">
        <v>1</v>
      </c>
      <c r="AB51" s="497"/>
      <c r="AC51" s="804">
        <v>5</v>
      </c>
      <c r="AD51" s="803"/>
      <c r="AE51" s="793">
        <f t="shared" si="6"/>
        <v>150</v>
      </c>
      <c r="AF51" s="497"/>
      <c r="AG51" s="793">
        <f t="shared" si="7"/>
        <v>54</v>
      </c>
      <c r="AH51" s="497"/>
      <c r="AI51" s="793">
        <v>36</v>
      </c>
      <c r="AJ51" s="497"/>
      <c r="AK51" s="793"/>
      <c r="AL51" s="495"/>
      <c r="AM51" s="793">
        <v>18</v>
      </c>
      <c r="AN51" s="495"/>
      <c r="AO51" s="793">
        <f t="shared" si="8"/>
        <v>96</v>
      </c>
      <c r="AP51" s="497"/>
      <c r="AQ51" s="811">
        <v>3</v>
      </c>
      <c r="AR51" s="495"/>
      <c r="AS51" s="495"/>
      <c r="AT51" s="497"/>
      <c r="AU51" s="793"/>
      <c r="AV51" s="495"/>
      <c r="AW51" s="495"/>
      <c r="AX51" s="497"/>
      <c r="AY51" s="508"/>
      <c r="AZ51" s="495"/>
      <c r="BA51" s="495"/>
      <c r="BB51" s="497"/>
      <c r="BC51" s="508"/>
      <c r="BD51" s="495"/>
      <c r="BE51" s="495"/>
      <c r="BF51" s="497"/>
      <c r="BG51" s="43"/>
      <c r="BH51" s="282"/>
      <c r="BI51" s="282"/>
      <c r="BJ51" s="282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</row>
    <row r="52" spans="1:76" ht="42.75" customHeight="1">
      <c r="A52" s="43"/>
      <c r="B52" s="43"/>
      <c r="C52" s="43"/>
      <c r="D52" s="508" t="s">
        <v>406</v>
      </c>
      <c r="E52" s="495"/>
      <c r="F52" s="497"/>
      <c r="G52" s="695" t="s">
        <v>616</v>
      </c>
      <c r="H52" s="523"/>
      <c r="I52" s="523"/>
      <c r="J52" s="523"/>
      <c r="K52" s="523"/>
      <c r="L52" s="523"/>
      <c r="M52" s="523"/>
      <c r="N52" s="523"/>
      <c r="O52" s="523"/>
      <c r="P52" s="523"/>
      <c r="Q52" s="523"/>
      <c r="R52" s="523"/>
      <c r="S52" s="523"/>
      <c r="T52" s="521"/>
      <c r="U52" s="812">
        <v>1</v>
      </c>
      <c r="V52" s="497"/>
      <c r="W52" s="793"/>
      <c r="X52" s="497"/>
      <c r="Y52" s="793">
        <v>1</v>
      </c>
      <c r="Z52" s="497"/>
      <c r="AA52" s="793">
        <v>1</v>
      </c>
      <c r="AB52" s="497"/>
      <c r="AC52" s="804">
        <v>5</v>
      </c>
      <c r="AD52" s="803"/>
      <c r="AE52" s="793">
        <f t="shared" si="6"/>
        <v>150</v>
      </c>
      <c r="AF52" s="497"/>
      <c r="AG52" s="793">
        <f t="shared" si="7"/>
        <v>54</v>
      </c>
      <c r="AH52" s="497"/>
      <c r="AI52" s="793">
        <v>36</v>
      </c>
      <c r="AJ52" s="497"/>
      <c r="AK52" s="793"/>
      <c r="AL52" s="495"/>
      <c r="AM52" s="793">
        <v>18</v>
      </c>
      <c r="AN52" s="495"/>
      <c r="AO52" s="793">
        <f t="shared" si="8"/>
        <v>96</v>
      </c>
      <c r="AP52" s="497"/>
      <c r="AQ52" s="811">
        <v>3</v>
      </c>
      <c r="AR52" s="495"/>
      <c r="AS52" s="495"/>
      <c r="AT52" s="497"/>
      <c r="AU52" s="793"/>
      <c r="AV52" s="495"/>
      <c r="AW52" s="495"/>
      <c r="AX52" s="497"/>
      <c r="AY52" s="508"/>
      <c r="AZ52" s="495"/>
      <c r="BA52" s="495"/>
      <c r="BB52" s="497"/>
      <c r="BC52" s="508"/>
      <c r="BD52" s="495"/>
      <c r="BE52" s="495"/>
      <c r="BF52" s="497"/>
      <c r="BG52" s="43"/>
      <c r="BH52" s="282"/>
      <c r="BI52" s="282"/>
      <c r="BJ52" s="282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</row>
    <row r="53" spans="1:76" ht="39.75" customHeight="1">
      <c r="A53" s="43"/>
      <c r="B53" s="43"/>
      <c r="C53" s="43"/>
      <c r="D53" s="793" t="s">
        <v>407</v>
      </c>
      <c r="E53" s="495"/>
      <c r="F53" s="497"/>
      <c r="G53" s="519" t="s">
        <v>634</v>
      </c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1"/>
      <c r="U53" s="813"/>
      <c r="V53" s="501"/>
      <c r="W53" s="814">
        <v>1</v>
      </c>
      <c r="X53" s="501"/>
      <c r="Y53" s="814">
        <v>1</v>
      </c>
      <c r="Z53" s="501"/>
      <c r="AA53" s="814">
        <v>1</v>
      </c>
      <c r="AB53" s="501"/>
      <c r="AC53" s="815">
        <v>4</v>
      </c>
      <c r="AD53" s="816"/>
      <c r="AE53" s="793">
        <f t="shared" si="6"/>
        <v>120</v>
      </c>
      <c r="AF53" s="497"/>
      <c r="AG53" s="793">
        <f t="shared" si="7"/>
        <v>54</v>
      </c>
      <c r="AH53" s="497"/>
      <c r="AI53" s="814">
        <v>36</v>
      </c>
      <c r="AJ53" s="501"/>
      <c r="AK53" s="814"/>
      <c r="AL53" s="503"/>
      <c r="AM53" s="814">
        <v>18</v>
      </c>
      <c r="AN53" s="503"/>
      <c r="AO53" s="793">
        <f t="shared" si="8"/>
        <v>66</v>
      </c>
      <c r="AP53" s="497"/>
      <c r="AQ53" s="811">
        <v>3</v>
      </c>
      <c r="AR53" s="495"/>
      <c r="AS53" s="495"/>
      <c r="AT53" s="497"/>
      <c r="AU53" s="814"/>
      <c r="AV53" s="503"/>
      <c r="AW53" s="503"/>
      <c r="AX53" s="501"/>
      <c r="AY53" s="500"/>
      <c r="AZ53" s="503"/>
      <c r="BA53" s="503"/>
      <c r="BB53" s="501"/>
      <c r="BC53" s="500"/>
      <c r="BD53" s="503"/>
      <c r="BE53" s="503"/>
      <c r="BF53" s="501"/>
      <c r="BG53" s="43"/>
      <c r="BH53" s="282"/>
      <c r="BI53" s="282"/>
      <c r="BJ53" s="282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</row>
    <row r="54" spans="1:76" s="491" customFormat="1" ht="43.5" customHeight="1">
      <c r="A54" s="43"/>
      <c r="B54" s="43"/>
      <c r="C54" s="43"/>
      <c r="D54" s="817" t="s">
        <v>649</v>
      </c>
      <c r="E54" s="819"/>
      <c r="F54" s="818"/>
      <c r="G54" s="879" t="s">
        <v>657</v>
      </c>
      <c r="H54" s="819"/>
      <c r="I54" s="819"/>
      <c r="J54" s="819"/>
      <c r="K54" s="819"/>
      <c r="L54" s="819"/>
      <c r="M54" s="819"/>
      <c r="N54" s="819"/>
      <c r="O54" s="819"/>
      <c r="P54" s="819"/>
      <c r="Q54" s="819"/>
      <c r="R54" s="819"/>
      <c r="S54" s="819"/>
      <c r="T54" s="818"/>
      <c r="U54" s="880"/>
      <c r="V54" s="818"/>
      <c r="W54" s="817">
        <v>2</v>
      </c>
      <c r="X54" s="818"/>
      <c r="Y54" s="817">
        <v>2</v>
      </c>
      <c r="Z54" s="818"/>
      <c r="AA54" s="817">
        <v>2</v>
      </c>
      <c r="AB54" s="818"/>
      <c r="AC54" s="817">
        <v>2.5</v>
      </c>
      <c r="AD54" s="818"/>
      <c r="AE54" s="817">
        <f t="shared" ref="AE54" si="9">AC54*30</f>
        <v>75</v>
      </c>
      <c r="AF54" s="818"/>
      <c r="AG54" s="817">
        <f t="shared" ref="AG54" si="10">AI54+AK54+AM54</f>
        <v>54</v>
      </c>
      <c r="AH54" s="818"/>
      <c r="AI54" s="817">
        <v>18</v>
      </c>
      <c r="AJ54" s="818"/>
      <c r="AK54" s="817"/>
      <c r="AL54" s="819"/>
      <c r="AM54" s="817">
        <v>36</v>
      </c>
      <c r="AN54" s="818"/>
      <c r="AO54" s="817">
        <f t="shared" ref="AO54" si="11">AE54-AG54</f>
        <v>21</v>
      </c>
      <c r="AP54" s="818"/>
      <c r="AQ54" s="820"/>
      <c r="AR54" s="819"/>
      <c r="AS54" s="819"/>
      <c r="AT54" s="818"/>
      <c r="AU54" s="817">
        <v>3</v>
      </c>
      <c r="AV54" s="819"/>
      <c r="AW54" s="819"/>
      <c r="AX54" s="818"/>
      <c r="AY54" s="821"/>
      <c r="AZ54" s="819"/>
      <c r="BA54" s="819"/>
      <c r="BB54" s="818"/>
      <c r="BC54" s="821"/>
      <c r="BD54" s="819"/>
      <c r="BE54" s="819"/>
      <c r="BF54" s="818"/>
      <c r="BG54" s="43"/>
      <c r="BH54" s="282"/>
      <c r="BI54" s="282"/>
      <c r="BJ54" s="282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</row>
    <row r="55" spans="1:76" ht="43.5" customHeight="1" thickBot="1">
      <c r="A55" s="43"/>
      <c r="B55" s="43"/>
      <c r="C55" s="43"/>
      <c r="D55" s="817" t="s">
        <v>653</v>
      </c>
      <c r="E55" s="819"/>
      <c r="F55" s="818"/>
      <c r="G55" s="829" t="s">
        <v>655</v>
      </c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4"/>
      <c r="U55" s="830"/>
      <c r="V55" s="824"/>
      <c r="W55" s="822">
        <v>1</v>
      </c>
      <c r="X55" s="824"/>
      <c r="Y55" s="822">
        <v>1</v>
      </c>
      <c r="Z55" s="824"/>
      <c r="AA55" s="822">
        <v>1</v>
      </c>
      <c r="AB55" s="824"/>
      <c r="AC55" s="822">
        <v>3.5</v>
      </c>
      <c r="AD55" s="824"/>
      <c r="AE55" s="822">
        <f t="shared" si="6"/>
        <v>105</v>
      </c>
      <c r="AF55" s="824"/>
      <c r="AG55" s="822">
        <f t="shared" si="7"/>
        <v>54</v>
      </c>
      <c r="AH55" s="824"/>
      <c r="AI55" s="822">
        <v>18</v>
      </c>
      <c r="AJ55" s="824"/>
      <c r="AK55" s="822"/>
      <c r="AL55" s="823"/>
      <c r="AM55" s="822">
        <v>36</v>
      </c>
      <c r="AN55" s="824"/>
      <c r="AO55" s="822">
        <f t="shared" si="8"/>
        <v>51</v>
      </c>
      <c r="AP55" s="824"/>
      <c r="AQ55" s="826">
        <v>3</v>
      </c>
      <c r="AR55" s="823"/>
      <c r="AS55" s="823"/>
      <c r="AT55" s="824"/>
      <c r="AU55" s="822"/>
      <c r="AV55" s="823"/>
      <c r="AW55" s="823"/>
      <c r="AX55" s="824"/>
      <c r="AY55" s="825"/>
      <c r="AZ55" s="823"/>
      <c r="BA55" s="823"/>
      <c r="BB55" s="824"/>
      <c r="BC55" s="825"/>
      <c r="BD55" s="823"/>
      <c r="BE55" s="823"/>
      <c r="BF55" s="824"/>
      <c r="BG55" s="43"/>
      <c r="BH55" s="282"/>
      <c r="BI55" s="282"/>
      <c r="BJ55" s="282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</row>
    <row r="56" spans="1:76" ht="22.5" customHeight="1" thickBot="1">
      <c r="A56" s="43"/>
      <c r="B56" s="43"/>
      <c r="C56" s="43"/>
      <c r="D56" s="833" t="s">
        <v>408</v>
      </c>
      <c r="E56" s="535"/>
      <c r="F56" s="535"/>
      <c r="G56" s="535"/>
      <c r="H56" s="535"/>
      <c r="I56" s="535"/>
      <c r="J56" s="535"/>
      <c r="K56" s="535"/>
      <c r="L56" s="535"/>
      <c r="M56" s="535"/>
      <c r="N56" s="535"/>
      <c r="O56" s="535"/>
      <c r="P56" s="535"/>
      <c r="Q56" s="535"/>
      <c r="R56" s="535"/>
      <c r="S56" s="535"/>
      <c r="T56" s="535"/>
      <c r="U56" s="535"/>
      <c r="V56" s="535"/>
      <c r="W56" s="535"/>
      <c r="X56" s="535"/>
      <c r="Y56" s="535"/>
      <c r="Z56" s="535"/>
      <c r="AA56" s="535"/>
      <c r="AB56" s="535"/>
      <c r="AC56" s="535"/>
      <c r="AD56" s="535"/>
      <c r="AE56" s="535"/>
      <c r="AF56" s="535"/>
      <c r="AG56" s="535"/>
      <c r="AH56" s="535"/>
      <c r="AI56" s="535"/>
      <c r="AJ56" s="535"/>
      <c r="AK56" s="535"/>
      <c r="AL56" s="535"/>
      <c r="AM56" s="535"/>
      <c r="AN56" s="535"/>
      <c r="AO56" s="535"/>
      <c r="AP56" s="535"/>
      <c r="AQ56" s="535"/>
      <c r="AR56" s="535"/>
      <c r="AS56" s="535"/>
      <c r="AT56" s="535"/>
      <c r="AU56" s="535"/>
      <c r="AV56" s="535"/>
      <c r="AW56" s="535"/>
      <c r="AX56" s="535"/>
      <c r="AY56" s="535"/>
      <c r="AZ56" s="535"/>
      <c r="BA56" s="535"/>
      <c r="BB56" s="535"/>
      <c r="BC56" s="535"/>
      <c r="BD56" s="535"/>
      <c r="BE56" s="535"/>
      <c r="BF56" s="527"/>
      <c r="BG56" s="43"/>
      <c r="BH56" s="281"/>
      <c r="BI56" s="282"/>
      <c r="BJ56" s="282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</row>
    <row r="57" spans="1:76" ht="40.5" customHeight="1">
      <c r="A57" s="43"/>
      <c r="B57" s="43"/>
      <c r="C57" s="43"/>
      <c r="D57" s="524" t="s">
        <v>411</v>
      </c>
      <c r="E57" s="630"/>
      <c r="F57" s="525"/>
      <c r="G57" s="828" t="s">
        <v>409</v>
      </c>
      <c r="H57" s="630"/>
      <c r="I57" s="630"/>
      <c r="J57" s="630"/>
      <c r="K57" s="630"/>
      <c r="L57" s="630"/>
      <c r="M57" s="630"/>
      <c r="N57" s="630"/>
      <c r="O57" s="630"/>
      <c r="P57" s="630"/>
      <c r="Q57" s="630"/>
      <c r="R57" s="630"/>
      <c r="S57" s="630"/>
      <c r="T57" s="525"/>
      <c r="U57" s="717"/>
      <c r="V57" s="525"/>
      <c r="W57" s="717">
        <v>1.2</v>
      </c>
      <c r="X57" s="525"/>
      <c r="Y57" s="717">
        <v>2</v>
      </c>
      <c r="Z57" s="525"/>
      <c r="AA57" s="717"/>
      <c r="AB57" s="525"/>
      <c r="AC57" s="793">
        <v>4</v>
      </c>
      <c r="AD57" s="497"/>
      <c r="AE57" s="793">
        <f t="shared" ref="AE57:AE59" si="12">AC57*30</f>
        <v>120</v>
      </c>
      <c r="AF57" s="497"/>
      <c r="AG57" s="717">
        <f>AI57+AK57+AM57</f>
        <v>46</v>
      </c>
      <c r="AH57" s="525"/>
      <c r="AI57" s="717">
        <v>10</v>
      </c>
      <c r="AJ57" s="525"/>
      <c r="AK57" s="717">
        <v>36</v>
      </c>
      <c r="AL57" s="525"/>
      <c r="AM57" s="717"/>
      <c r="AN57" s="525"/>
      <c r="AO57" s="717">
        <f t="shared" ref="AO57:AO59" si="13">AE57-AG57</f>
        <v>74</v>
      </c>
      <c r="AP57" s="525"/>
      <c r="AQ57" s="717">
        <v>1.5</v>
      </c>
      <c r="AR57" s="630"/>
      <c r="AS57" s="630"/>
      <c r="AT57" s="525"/>
      <c r="AU57" s="717">
        <v>1</v>
      </c>
      <c r="AV57" s="630"/>
      <c r="AW57" s="630"/>
      <c r="AX57" s="525"/>
      <c r="AY57" s="717"/>
      <c r="AZ57" s="630"/>
      <c r="BA57" s="630"/>
      <c r="BB57" s="525"/>
      <c r="BC57" s="524"/>
      <c r="BD57" s="630"/>
      <c r="BE57" s="630"/>
      <c r="BF57" s="525"/>
      <c r="BG57" s="43"/>
      <c r="BH57" s="281"/>
      <c r="BI57" s="282"/>
      <c r="BJ57" s="282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</row>
    <row r="58" spans="1:76" ht="24.75" customHeight="1">
      <c r="A58" s="43"/>
      <c r="B58" s="43"/>
      <c r="C58" s="43"/>
      <c r="D58" s="508" t="s">
        <v>450</v>
      </c>
      <c r="E58" s="495"/>
      <c r="F58" s="497"/>
      <c r="G58" s="837" t="s">
        <v>72</v>
      </c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7"/>
      <c r="U58" s="793"/>
      <c r="V58" s="497"/>
      <c r="W58" s="793">
        <v>3</v>
      </c>
      <c r="X58" s="497"/>
      <c r="Y58" s="793"/>
      <c r="Z58" s="497"/>
      <c r="AA58" s="793"/>
      <c r="AB58" s="497"/>
      <c r="AC58" s="793">
        <v>14</v>
      </c>
      <c r="AD58" s="497"/>
      <c r="AE58" s="793">
        <f t="shared" si="12"/>
        <v>420</v>
      </c>
      <c r="AF58" s="497"/>
      <c r="AG58" s="793"/>
      <c r="AH58" s="497"/>
      <c r="AI58" s="793"/>
      <c r="AJ58" s="497"/>
      <c r="AK58" s="793"/>
      <c r="AL58" s="497"/>
      <c r="AM58" s="793"/>
      <c r="AN58" s="497"/>
      <c r="AO58" s="793">
        <f t="shared" si="13"/>
        <v>420</v>
      </c>
      <c r="AP58" s="497"/>
      <c r="AQ58" s="793"/>
      <c r="AR58" s="495"/>
      <c r="AS58" s="495"/>
      <c r="AT58" s="497"/>
      <c r="AU58" s="793"/>
      <c r="AV58" s="495"/>
      <c r="AW58" s="495"/>
      <c r="AX58" s="497"/>
      <c r="AY58" s="793" t="s">
        <v>183</v>
      </c>
      <c r="AZ58" s="495"/>
      <c r="BA58" s="495"/>
      <c r="BB58" s="497"/>
      <c r="BC58" s="836"/>
      <c r="BD58" s="495"/>
      <c r="BE58" s="495"/>
      <c r="BF58" s="497"/>
      <c r="BG58" s="283"/>
      <c r="BH58" s="282"/>
      <c r="BI58" s="282"/>
      <c r="BJ58" s="282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</row>
    <row r="59" spans="1:76" ht="29.25" customHeight="1">
      <c r="A59" s="43"/>
      <c r="B59" s="43"/>
      <c r="C59" s="43"/>
      <c r="D59" s="543" t="s">
        <v>165</v>
      </c>
      <c r="E59" s="796"/>
      <c r="F59" s="544"/>
      <c r="G59" s="831" t="s">
        <v>380</v>
      </c>
      <c r="H59" s="796"/>
      <c r="I59" s="796"/>
      <c r="J59" s="796"/>
      <c r="K59" s="796"/>
      <c r="L59" s="796"/>
      <c r="M59" s="796"/>
      <c r="N59" s="796"/>
      <c r="O59" s="796"/>
      <c r="P59" s="796"/>
      <c r="Q59" s="796"/>
      <c r="R59" s="796"/>
      <c r="S59" s="796"/>
      <c r="T59" s="544"/>
      <c r="U59" s="795"/>
      <c r="V59" s="544"/>
      <c r="W59" s="795"/>
      <c r="X59" s="544"/>
      <c r="Y59" s="795">
        <v>3</v>
      </c>
      <c r="Z59" s="544"/>
      <c r="AA59" s="809"/>
      <c r="AB59" s="808"/>
      <c r="AC59" s="809">
        <v>12</v>
      </c>
      <c r="AD59" s="808"/>
      <c r="AE59" s="795">
        <f t="shared" si="12"/>
        <v>360</v>
      </c>
      <c r="AF59" s="544"/>
      <c r="AG59" s="795"/>
      <c r="AH59" s="544"/>
      <c r="AI59" s="795"/>
      <c r="AJ59" s="544"/>
      <c r="AK59" s="795"/>
      <c r="AL59" s="544"/>
      <c r="AM59" s="795"/>
      <c r="AN59" s="544"/>
      <c r="AO59" s="795">
        <f t="shared" si="13"/>
        <v>360</v>
      </c>
      <c r="AP59" s="544"/>
      <c r="AQ59" s="795"/>
      <c r="AR59" s="796"/>
      <c r="AS59" s="796"/>
      <c r="AT59" s="544"/>
      <c r="AU59" s="795"/>
      <c r="AV59" s="796"/>
      <c r="AW59" s="796"/>
      <c r="AX59" s="544"/>
      <c r="AY59" s="795" t="s">
        <v>183</v>
      </c>
      <c r="AZ59" s="796"/>
      <c r="BA59" s="796"/>
      <c r="BB59" s="544"/>
      <c r="BC59" s="844"/>
      <c r="BD59" s="796"/>
      <c r="BE59" s="796"/>
      <c r="BF59" s="544"/>
      <c r="BG59" s="283"/>
      <c r="BH59" s="282"/>
      <c r="BI59" s="282"/>
      <c r="BJ59" s="282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</row>
    <row r="60" spans="1:76" ht="24.75" customHeight="1">
      <c r="A60" s="43"/>
      <c r="B60" s="43"/>
      <c r="C60" s="43"/>
      <c r="D60" s="832" t="s">
        <v>185</v>
      </c>
      <c r="E60" s="796"/>
      <c r="F60" s="796"/>
      <c r="G60" s="796"/>
      <c r="H60" s="796"/>
      <c r="I60" s="796"/>
      <c r="J60" s="796"/>
      <c r="K60" s="796"/>
      <c r="L60" s="796"/>
      <c r="M60" s="796"/>
      <c r="N60" s="796"/>
      <c r="O60" s="796"/>
      <c r="P60" s="796"/>
      <c r="Q60" s="796"/>
      <c r="R60" s="796"/>
      <c r="S60" s="796"/>
      <c r="T60" s="544"/>
      <c r="U60" s="792">
        <v>3</v>
      </c>
      <c r="V60" s="527"/>
      <c r="W60" s="792">
        <v>6</v>
      </c>
      <c r="X60" s="527"/>
      <c r="Y60" s="792">
        <v>8</v>
      </c>
      <c r="Z60" s="527"/>
      <c r="AA60" s="792">
        <v>5</v>
      </c>
      <c r="AB60" s="527"/>
      <c r="AC60" s="792">
        <f>SUM(AC49:AD55,AC57:AD59)</f>
        <v>56</v>
      </c>
      <c r="AD60" s="527"/>
      <c r="AE60" s="792">
        <f>SUM(AE57:AF59,AE49:AF55)</f>
        <v>1680</v>
      </c>
      <c r="AF60" s="527"/>
      <c r="AG60" s="792">
        <f>SUM(AG57:AH59,AG49:AH55)</f>
        <v>388</v>
      </c>
      <c r="AH60" s="527"/>
      <c r="AI60" s="792">
        <f>SUM(AI57:AJ59,AI49:AJ55)</f>
        <v>190</v>
      </c>
      <c r="AJ60" s="527"/>
      <c r="AK60" s="792">
        <f>SUM(AK57:AL59,AK49:AL55)</f>
        <v>54</v>
      </c>
      <c r="AL60" s="527"/>
      <c r="AM60" s="792">
        <f>SUM(AM57:AN59,AM49:AN55)</f>
        <v>144</v>
      </c>
      <c r="AN60" s="527"/>
      <c r="AO60" s="792">
        <f>SUM(AO57:AP59,AO49:AP55)</f>
        <v>1292</v>
      </c>
      <c r="AP60" s="527"/>
      <c r="AQ60" s="841">
        <f>SUM(AQ49:AT55,AQ57:AT59)</f>
        <v>17.5</v>
      </c>
      <c r="AR60" s="535"/>
      <c r="AS60" s="535"/>
      <c r="AT60" s="527"/>
      <c r="AU60" s="843">
        <f>SUM(AU49:AX55,AU57:AX59)</f>
        <v>4</v>
      </c>
      <c r="AV60" s="535"/>
      <c r="AW60" s="535"/>
      <c r="AX60" s="527"/>
      <c r="AY60" s="841"/>
      <c r="AZ60" s="535"/>
      <c r="BA60" s="535"/>
      <c r="BB60" s="527"/>
      <c r="BC60" s="842"/>
      <c r="BD60" s="535"/>
      <c r="BE60" s="535"/>
      <c r="BF60" s="527"/>
      <c r="BG60" s="43"/>
      <c r="BH60" s="284"/>
      <c r="BI60" s="282"/>
      <c r="BJ60" s="282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</row>
    <row r="61" spans="1:76" ht="23.25" customHeight="1">
      <c r="A61" s="43"/>
      <c r="B61" s="43"/>
      <c r="C61" s="43"/>
      <c r="D61" s="834" t="s">
        <v>412</v>
      </c>
      <c r="E61" s="535"/>
      <c r="F61" s="535"/>
      <c r="G61" s="535"/>
      <c r="H61" s="535"/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5"/>
      <c r="T61" s="527"/>
      <c r="U61" s="827">
        <f>U60+U47</f>
        <v>3</v>
      </c>
      <c r="V61" s="540"/>
      <c r="W61" s="827">
        <f>W60+W47</f>
        <v>10</v>
      </c>
      <c r="X61" s="540"/>
      <c r="Y61" s="827">
        <v>9</v>
      </c>
      <c r="Z61" s="540"/>
      <c r="AA61" s="827">
        <f>AA60+AA47</f>
        <v>9</v>
      </c>
      <c r="AB61" s="540"/>
      <c r="AC61" s="827">
        <f>AC60+AC47</f>
        <v>67</v>
      </c>
      <c r="AD61" s="540"/>
      <c r="AE61" s="827">
        <f>AE60+AE47</f>
        <v>2010</v>
      </c>
      <c r="AF61" s="540"/>
      <c r="AG61" s="827">
        <f>AG60+AG47</f>
        <v>604</v>
      </c>
      <c r="AH61" s="540"/>
      <c r="AI61" s="827">
        <f>AI60+AI47</f>
        <v>262</v>
      </c>
      <c r="AJ61" s="540"/>
      <c r="AK61" s="827">
        <f>AK60+AK47</f>
        <v>198</v>
      </c>
      <c r="AL61" s="540"/>
      <c r="AM61" s="827">
        <f>AM60+AM47</f>
        <v>144</v>
      </c>
      <c r="AN61" s="540"/>
      <c r="AO61" s="827">
        <f>AO60+AO47</f>
        <v>1406</v>
      </c>
      <c r="AP61" s="540"/>
      <c r="AQ61" s="839">
        <f>SUM(AQ47,AQ60)</f>
        <v>22.5</v>
      </c>
      <c r="AR61" s="548"/>
      <c r="AS61" s="548"/>
      <c r="AT61" s="540"/>
      <c r="AU61" s="840">
        <f>AU60+AU47</f>
        <v>11</v>
      </c>
      <c r="AV61" s="548"/>
      <c r="AW61" s="548"/>
      <c r="AX61" s="540"/>
      <c r="AY61" s="839"/>
      <c r="AZ61" s="548"/>
      <c r="BA61" s="548"/>
      <c r="BB61" s="540"/>
      <c r="BC61" s="539"/>
      <c r="BD61" s="548"/>
      <c r="BE61" s="548"/>
      <c r="BF61" s="540"/>
      <c r="BG61" s="285"/>
      <c r="BH61" s="282"/>
      <c r="BI61" s="282"/>
      <c r="BJ61" s="282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</row>
    <row r="62" spans="1:76" ht="24.75" customHeight="1" thickBot="1">
      <c r="A62" s="43"/>
      <c r="B62" s="43"/>
      <c r="C62" s="43"/>
      <c r="D62" s="660" t="s">
        <v>190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  <c r="AT62" s="535"/>
      <c r="AU62" s="535"/>
      <c r="AV62" s="535"/>
      <c r="AW62" s="535"/>
      <c r="AX62" s="535"/>
      <c r="AY62" s="535"/>
      <c r="AZ62" s="535"/>
      <c r="BA62" s="535"/>
      <c r="BB62" s="535"/>
      <c r="BC62" s="535"/>
      <c r="BD62" s="535"/>
      <c r="BE62" s="535"/>
      <c r="BF62" s="527"/>
      <c r="BG62" s="283"/>
      <c r="BH62" s="282"/>
      <c r="BI62" s="282"/>
      <c r="BJ62" s="282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</row>
    <row r="63" spans="1:76" ht="24.75" customHeight="1" thickBot="1">
      <c r="A63" s="43"/>
      <c r="B63" s="43"/>
      <c r="C63" s="43"/>
      <c r="D63" s="534" t="s">
        <v>413</v>
      </c>
      <c r="E63" s="535"/>
      <c r="F63" s="535"/>
      <c r="G63" s="535"/>
      <c r="H63" s="535"/>
      <c r="I63" s="535"/>
      <c r="J63" s="535"/>
      <c r="K63" s="535"/>
      <c r="L63" s="535"/>
      <c r="M63" s="535"/>
      <c r="N63" s="535"/>
      <c r="O63" s="535"/>
      <c r="P63" s="535"/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621"/>
      <c r="AD63" s="621"/>
      <c r="AE63" s="535"/>
      <c r="AF63" s="535"/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AU63" s="535"/>
      <c r="AV63" s="535"/>
      <c r="AW63" s="535"/>
      <c r="AX63" s="535"/>
      <c r="AY63" s="535"/>
      <c r="AZ63" s="535"/>
      <c r="BA63" s="535"/>
      <c r="BB63" s="535"/>
      <c r="BC63" s="535"/>
      <c r="BD63" s="535"/>
      <c r="BE63" s="535"/>
      <c r="BF63" s="527"/>
      <c r="BG63" s="283"/>
      <c r="BH63" s="282"/>
      <c r="BI63" s="282"/>
      <c r="BJ63" s="282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</row>
    <row r="64" spans="1:76" ht="28.5" customHeight="1">
      <c r="A64" s="43"/>
      <c r="B64" s="43"/>
      <c r="C64" s="43"/>
      <c r="D64" s="508" t="s">
        <v>208</v>
      </c>
      <c r="E64" s="495"/>
      <c r="F64" s="497"/>
      <c r="G64" s="797" t="s">
        <v>414</v>
      </c>
      <c r="H64" s="630"/>
      <c r="I64" s="630"/>
      <c r="J64" s="630"/>
      <c r="K64" s="630"/>
      <c r="L64" s="630"/>
      <c r="M64" s="630"/>
      <c r="N64" s="630"/>
      <c r="O64" s="630"/>
      <c r="P64" s="630"/>
      <c r="Q64" s="630"/>
      <c r="R64" s="630"/>
      <c r="S64" s="630"/>
      <c r="T64" s="525"/>
      <c r="U64" s="845">
        <v>2</v>
      </c>
      <c r="V64" s="803"/>
      <c r="W64" s="804"/>
      <c r="X64" s="803"/>
      <c r="Y64" s="804">
        <v>1</v>
      </c>
      <c r="Z64" s="803"/>
      <c r="AA64" s="804">
        <v>2</v>
      </c>
      <c r="AB64" s="846"/>
      <c r="AC64" s="850">
        <v>5</v>
      </c>
      <c r="AD64" s="851"/>
      <c r="AE64" s="849">
        <f t="shared" ref="AE64:AE68" si="14">AC64*30</f>
        <v>150</v>
      </c>
      <c r="AF64" s="497"/>
      <c r="AG64" s="793">
        <f t="shared" ref="AG64:AG68" si="15">AI64+AK64+AM64</f>
        <v>54</v>
      </c>
      <c r="AH64" s="497"/>
      <c r="AI64" s="793">
        <v>18</v>
      </c>
      <c r="AJ64" s="497"/>
      <c r="AK64" s="793"/>
      <c r="AL64" s="495"/>
      <c r="AM64" s="717">
        <v>36</v>
      </c>
      <c r="AN64" s="630"/>
      <c r="AO64" s="717">
        <f t="shared" ref="AO64:AO68" si="16">AE64-AG64</f>
        <v>96</v>
      </c>
      <c r="AP64" s="525"/>
      <c r="AQ64" s="508"/>
      <c r="AR64" s="495"/>
      <c r="AS64" s="495"/>
      <c r="AT64" s="497"/>
      <c r="AU64" s="717">
        <v>3</v>
      </c>
      <c r="AV64" s="853"/>
      <c r="AW64" s="853"/>
      <c r="AX64" s="854"/>
      <c r="AY64" s="524"/>
      <c r="AZ64" s="856"/>
      <c r="BA64" s="856"/>
      <c r="BB64" s="857"/>
      <c r="BC64" s="508"/>
      <c r="BD64" s="495"/>
      <c r="BE64" s="495"/>
      <c r="BF64" s="497"/>
      <c r="BG64" s="283"/>
      <c r="BH64" s="282"/>
      <c r="BI64" s="282"/>
      <c r="BJ64" s="282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</row>
    <row r="65" spans="1:76" ht="24.75" customHeight="1">
      <c r="A65" s="43"/>
      <c r="B65" s="43"/>
      <c r="C65" s="43"/>
      <c r="D65" s="508" t="s">
        <v>211</v>
      </c>
      <c r="E65" s="495"/>
      <c r="F65" s="497"/>
      <c r="G65" s="519" t="s">
        <v>415</v>
      </c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1"/>
      <c r="U65" s="845">
        <v>2</v>
      </c>
      <c r="V65" s="803"/>
      <c r="W65" s="804"/>
      <c r="X65" s="803"/>
      <c r="Y65" s="804">
        <v>1</v>
      </c>
      <c r="Z65" s="803"/>
      <c r="AA65" s="804">
        <v>2</v>
      </c>
      <c r="AB65" s="846"/>
      <c r="AC65" s="847">
        <v>5</v>
      </c>
      <c r="AD65" s="848"/>
      <c r="AE65" s="849">
        <f t="shared" si="14"/>
        <v>150</v>
      </c>
      <c r="AF65" s="497"/>
      <c r="AG65" s="793">
        <f t="shared" si="15"/>
        <v>54</v>
      </c>
      <c r="AH65" s="497"/>
      <c r="AI65" s="793">
        <v>18</v>
      </c>
      <c r="AJ65" s="497"/>
      <c r="AK65" s="793"/>
      <c r="AL65" s="495"/>
      <c r="AM65" s="793">
        <v>36</v>
      </c>
      <c r="AN65" s="495"/>
      <c r="AO65" s="793">
        <f t="shared" si="16"/>
        <v>96</v>
      </c>
      <c r="AP65" s="497"/>
      <c r="AQ65" s="508"/>
      <c r="AR65" s="495"/>
      <c r="AS65" s="495"/>
      <c r="AT65" s="497"/>
      <c r="AU65" s="793">
        <v>3</v>
      </c>
      <c r="AV65" s="849"/>
      <c r="AW65" s="849"/>
      <c r="AX65" s="855"/>
      <c r="AY65" s="508"/>
      <c r="AZ65" s="858"/>
      <c r="BA65" s="858"/>
      <c r="BB65" s="859"/>
      <c r="BC65" s="508"/>
      <c r="BD65" s="495"/>
      <c r="BE65" s="495"/>
      <c r="BF65" s="497"/>
      <c r="BG65" s="283"/>
      <c r="BH65" s="282"/>
      <c r="BI65" s="282"/>
      <c r="BJ65" s="282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</row>
    <row r="66" spans="1:76" ht="30" customHeight="1">
      <c r="A66" s="43"/>
      <c r="B66" s="43"/>
      <c r="C66" s="43"/>
      <c r="D66" s="508" t="s">
        <v>214</v>
      </c>
      <c r="E66" s="495"/>
      <c r="F66" s="497"/>
      <c r="G66" s="519" t="s">
        <v>416</v>
      </c>
      <c r="H66" s="503"/>
      <c r="I66" s="503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1"/>
      <c r="U66" s="845">
        <v>2</v>
      </c>
      <c r="V66" s="803"/>
      <c r="W66" s="804"/>
      <c r="X66" s="803"/>
      <c r="Y66" s="804">
        <v>1</v>
      </c>
      <c r="Z66" s="803"/>
      <c r="AA66" s="804">
        <v>2</v>
      </c>
      <c r="AB66" s="846"/>
      <c r="AC66" s="847">
        <v>5</v>
      </c>
      <c r="AD66" s="848"/>
      <c r="AE66" s="849">
        <f t="shared" si="14"/>
        <v>150</v>
      </c>
      <c r="AF66" s="497"/>
      <c r="AG66" s="793">
        <f t="shared" si="15"/>
        <v>54</v>
      </c>
      <c r="AH66" s="497"/>
      <c r="AI66" s="793">
        <v>18</v>
      </c>
      <c r="AJ66" s="497"/>
      <c r="AK66" s="793"/>
      <c r="AL66" s="495"/>
      <c r="AM66" s="793">
        <v>36</v>
      </c>
      <c r="AN66" s="495"/>
      <c r="AO66" s="793">
        <f t="shared" si="16"/>
        <v>96</v>
      </c>
      <c r="AP66" s="497"/>
      <c r="AQ66" s="508"/>
      <c r="AR66" s="495"/>
      <c r="AS66" s="495"/>
      <c r="AT66" s="497"/>
      <c r="AU66" s="811">
        <v>3</v>
      </c>
      <c r="AV66" s="865"/>
      <c r="AW66" s="865"/>
      <c r="AX66" s="866"/>
      <c r="AY66" s="508"/>
      <c r="AZ66" s="858"/>
      <c r="BA66" s="858"/>
      <c r="BB66" s="859"/>
      <c r="BC66" s="508"/>
      <c r="BD66" s="495"/>
      <c r="BE66" s="495"/>
      <c r="BF66" s="497"/>
      <c r="BG66" s="283"/>
      <c r="BH66" s="282"/>
      <c r="BI66" s="282"/>
      <c r="BJ66" s="282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</row>
    <row r="67" spans="1:76" ht="32.25" customHeight="1">
      <c r="A67" s="43"/>
      <c r="B67" s="43"/>
      <c r="C67" s="43"/>
      <c r="D67" s="508" t="s">
        <v>216</v>
      </c>
      <c r="E67" s="495"/>
      <c r="F67" s="497"/>
      <c r="G67" s="519" t="s">
        <v>417</v>
      </c>
      <c r="H67" s="503"/>
      <c r="I67" s="503"/>
      <c r="J67" s="503"/>
      <c r="K67" s="503"/>
      <c r="L67" s="503"/>
      <c r="M67" s="503"/>
      <c r="N67" s="503"/>
      <c r="O67" s="503"/>
      <c r="P67" s="503"/>
      <c r="Q67" s="503"/>
      <c r="R67" s="503"/>
      <c r="S67" s="503"/>
      <c r="T67" s="501"/>
      <c r="U67" s="867"/>
      <c r="V67" s="816"/>
      <c r="W67" s="815">
        <v>2</v>
      </c>
      <c r="X67" s="816"/>
      <c r="Y67" s="815">
        <v>1</v>
      </c>
      <c r="Z67" s="816"/>
      <c r="AA67" s="815">
        <v>2</v>
      </c>
      <c r="AB67" s="868"/>
      <c r="AC67" s="847">
        <v>4</v>
      </c>
      <c r="AD67" s="848"/>
      <c r="AE67" s="849">
        <f t="shared" si="14"/>
        <v>120</v>
      </c>
      <c r="AF67" s="497"/>
      <c r="AG67" s="793">
        <f t="shared" si="15"/>
        <v>54</v>
      </c>
      <c r="AH67" s="497"/>
      <c r="AI67" s="814">
        <v>18</v>
      </c>
      <c r="AJ67" s="501"/>
      <c r="AK67" s="814"/>
      <c r="AL67" s="503"/>
      <c r="AM67" s="814">
        <v>36</v>
      </c>
      <c r="AN67" s="503"/>
      <c r="AO67" s="793">
        <f t="shared" si="16"/>
        <v>66</v>
      </c>
      <c r="AP67" s="497"/>
      <c r="AQ67" s="500"/>
      <c r="AR67" s="503"/>
      <c r="AS67" s="503"/>
      <c r="AT67" s="501"/>
      <c r="AU67" s="811">
        <v>3</v>
      </c>
      <c r="AV67" s="865"/>
      <c r="AW67" s="865"/>
      <c r="AX67" s="866"/>
      <c r="AY67" s="508"/>
      <c r="AZ67" s="858"/>
      <c r="BA67" s="858"/>
      <c r="BB67" s="859"/>
      <c r="BC67" s="500"/>
      <c r="BD67" s="503"/>
      <c r="BE67" s="503"/>
      <c r="BF67" s="501"/>
      <c r="BG67" s="283"/>
      <c r="BH67" s="282"/>
      <c r="BI67" s="282"/>
      <c r="BJ67" s="282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</row>
    <row r="68" spans="1:76" ht="33" customHeight="1" thickBot="1">
      <c r="A68" s="43"/>
      <c r="B68" s="43"/>
      <c r="C68" s="43"/>
      <c r="D68" s="508" t="s">
        <v>218</v>
      </c>
      <c r="E68" s="495"/>
      <c r="F68" s="497"/>
      <c r="G68" s="519" t="s">
        <v>418</v>
      </c>
      <c r="H68" s="503"/>
      <c r="I68" s="503"/>
      <c r="J68" s="503"/>
      <c r="K68" s="503"/>
      <c r="L68" s="503"/>
      <c r="M68" s="503"/>
      <c r="N68" s="503"/>
      <c r="O68" s="503"/>
      <c r="P68" s="503"/>
      <c r="Q68" s="503"/>
      <c r="R68" s="503"/>
      <c r="S68" s="503"/>
      <c r="T68" s="501"/>
      <c r="U68" s="845"/>
      <c r="V68" s="803"/>
      <c r="W68" s="804">
        <v>2</v>
      </c>
      <c r="X68" s="803"/>
      <c r="Y68" s="804">
        <v>1</v>
      </c>
      <c r="Z68" s="803"/>
      <c r="AA68" s="804">
        <v>2</v>
      </c>
      <c r="AB68" s="846"/>
      <c r="AC68" s="869">
        <v>4</v>
      </c>
      <c r="AD68" s="870"/>
      <c r="AE68" s="849">
        <f t="shared" si="14"/>
        <v>120</v>
      </c>
      <c r="AF68" s="497"/>
      <c r="AG68" s="793">
        <f t="shared" si="15"/>
        <v>54</v>
      </c>
      <c r="AH68" s="497"/>
      <c r="AI68" s="793">
        <v>18</v>
      </c>
      <c r="AJ68" s="497"/>
      <c r="AK68" s="793"/>
      <c r="AL68" s="495"/>
      <c r="AM68" s="793">
        <v>36</v>
      </c>
      <c r="AN68" s="495"/>
      <c r="AO68" s="793">
        <f t="shared" si="16"/>
        <v>66</v>
      </c>
      <c r="AP68" s="497"/>
      <c r="AQ68" s="508"/>
      <c r="AR68" s="495"/>
      <c r="AS68" s="495"/>
      <c r="AT68" s="497"/>
      <c r="AU68" s="860">
        <v>3</v>
      </c>
      <c r="AV68" s="861"/>
      <c r="AW68" s="861"/>
      <c r="AX68" s="862"/>
      <c r="AY68" s="543"/>
      <c r="AZ68" s="863"/>
      <c r="BA68" s="863"/>
      <c r="BB68" s="864"/>
      <c r="BC68" s="508"/>
      <c r="BD68" s="495"/>
      <c r="BE68" s="495"/>
      <c r="BF68" s="497"/>
      <c r="BG68" s="283"/>
      <c r="BH68" s="852"/>
      <c r="BI68" s="529"/>
      <c r="BJ68" s="282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</row>
    <row r="69" spans="1:76" ht="24.75" customHeight="1" thickBot="1">
      <c r="A69" s="43"/>
      <c r="B69" s="43"/>
      <c r="C69" s="43"/>
      <c r="D69" s="834" t="s">
        <v>245</v>
      </c>
      <c r="E69" s="535"/>
      <c r="F69" s="535"/>
      <c r="G69" s="535"/>
      <c r="H69" s="535"/>
      <c r="I69" s="535"/>
      <c r="J69" s="535"/>
      <c r="K69" s="535"/>
      <c r="L69" s="535"/>
      <c r="M69" s="535"/>
      <c r="N69" s="535"/>
      <c r="O69" s="535"/>
      <c r="P69" s="535"/>
      <c r="Q69" s="535"/>
      <c r="R69" s="535"/>
      <c r="S69" s="535"/>
      <c r="T69" s="527"/>
      <c r="U69" s="835">
        <f>COUNT(U64:V68)</f>
        <v>3</v>
      </c>
      <c r="V69" s="527"/>
      <c r="W69" s="792">
        <f>COUNT(W64:X68)</f>
        <v>2</v>
      </c>
      <c r="X69" s="527"/>
      <c r="Y69" s="792">
        <v>5</v>
      </c>
      <c r="Z69" s="527"/>
      <c r="AA69" s="792">
        <v>5</v>
      </c>
      <c r="AB69" s="527"/>
      <c r="AC69" s="827">
        <f>SUM(AC64:AD68)</f>
        <v>23</v>
      </c>
      <c r="AD69" s="540"/>
      <c r="AE69" s="792">
        <f>SUM(AE64:AF68)</f>
        <v>690</v>
      </c>
      <c r="AF69" s="527"/>
      <c r="AG69" s="792">
        <f>SUM(AG64:AH68)</f>
        <v>270</v>
      </c>
      <c r="AH69" s="527"/>
      <c r="AI69" s="792">
        <f>SUM(AI64:AJ68)</f>
        <v>90</v>
      </c>
      <c r="AJ69" s="527"/>
      <c r="AK69" s="792">
        <f>SUM(AK64:AL68)</f>
        <v>0</v>
      </c>
      <c r="AL69" s="527"/>
      <c r="AM69" s="792">
        <f>SUM(AM64:AN68)</f>
        <v>180</v>
      </c>
      <c r="AN69" s="527"/>
      <c r="AO69" s="792">
        <f>SUM(AO64:AP68)</f>
        <v>420</v>
      </c>
      <c r="AP69" s="527"/>
      <c r="AQ69" s="792"/>
      <c r="AR69" s="535"/>
      <c r="AS69" s="535"/>
      <c r="AT69" s="527"/>
      <c r="AU69" s="792">
        <f>SUM(AU64:AX68)</f>
        <v>15</v>
      </c>
      <c r="AV69" s="535"/>
      <c r="AW69" s="535"/>
      <c r="AX69" s="527"/>
      <c r="AY69" s="792"/>
      <c r="AZ69" s="535"/>
      <c r="BA69" s="535"/>
      <c r="BB69" s="527"/>
      <c r="BC69" s="526"/>
      <c r="BD69" s="535"/>
      <c r="BE69" s="535"/>
      <c r="BF69" s="527"/>
      <c r="BG69" s="283"/>
      <c r="BH69" s="282"/>
      <c r="BI69" s="282"/>
      <c r="BJ69" s="282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</row>
    <row r="70" spans="1:76" ht="24" customHeight="1">
      <c r="A70" s="71"/>
      <c r="B70" s="71"/>
      <c r="C70" s="154"/>
      <c r="D70" s="566" t="s">
        <v>419</v>
      </c>
      <c r="E70" s="535"/>
      <c r="F70" s="535"/>
      <c r="G70" s="535"/>
      <c r="H70" s="535"/>
      <c r="I70" s="535"/>
      <c r="J70" s="535"/>
      <c r="K70" s="535"/>
      <c r="L70" s="535"/>
      <c r="M70" s="535"/>
      <c r="N70" s="535"/>
      <c r="O70" s="535"/>
      <c r="P70" s="535"/>
      <c r="Q70" s="535"/>
      <c r="R70" s="535"/>
      <c r="S70" s="535"/>
      <c r="T70" s="535"/>
      <c r="U70" s="838">
        <f>U69</f>
        <v>3</v>
      </c>
      <c r="V70" s="527"/>
      <c r="W70" s="838">
        <f>W69</f>
        <v>2</v>
      </c>
      <c r="X70" s="527"/>
      <c r="Y70" s="838">
        <v>5</v>
      </c>
      <c r="Z70" s="527"/>
      <c r="AA70" s="838">
        <f>AA69</f>
        <v>5</v>
      </c>
      <c r="AB70" s="527"/>
      <c r="AC70" s="838">
        <f>AC69</f>
        <v>23</v>
      </c>
      <c r="AD70" s="527"/>
      <c r="AE70" s="838">
        <f>AE69</f>
        <v>690</v>
      </c>
      <c r="AF70" s="527"/>
      <c r="AG70" s="838">
        <f>AG69</f>
        <v>270</v>
      </c>
      <c r="AH70" s="527"/>
      <c r="AI70" s="838">
        <f>AI69</f>
        <v>90</v>
      </c>
      <c r="AJ70" s="527"/>
      <c r="AK70" s="838">
        <f>AK69</f>
        <v>0</v>
      </c>
      <c r="AL70" s="527"/>
      <c r="AM70" s="838">
        <f>AM69</f>
        <v>180</v>
      </c>
      <c r="AN70" s="527"/>
      <c r="AO70" s="838">
        <f>AO69</f>
        <v>420</v>
      </c>
      <c r="AP70" s="527"/>
      <c r="AQ70" s="792"/>
      <c r="AR70" s="535"/>
      <c r="AS70" s="535"/>
      <c r="AT70" s="527"/>
      <c r="AU70" s="792">
        <f>AU69</f>
        <v>15</v>
      </c>
      <c r="AV70" s="535"/>
      <c r="AW70" s="535"/>
      <c r="AX70" s="527"/>
      <c r="AY70" s="792"/>
      <c r="AZ70" s="535"/>
      <c r="BA70" s="535"/>
      <c r="BB70" s="527"/>
      <c r="BC70" s="668"/>
      <c r="BD70" s="535"/>
      <c r="BE70" s="535"/>
      <c r="BF70" s="527"/>
      <c r="BG70" s="71"/>
      <c r="BH70" s="119"/>
      <c r="BI70" s="121"/>
      <c r="BJ70" s="12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</row>
    <row r="71" spans="1:76" ht="22.5" customHeight="1">
      <c r="A71" s="71"/>
      <c r="B71" s="71"/>
      <c r="C71" s="154"/>
      <c r="D71" s="567" t="s">
        <v>249</v>
      </c>
      <c r="E71" s="535"/>
      <c r="F71" s="535"/>
      <c r="G71" s="535"/>
      <c r="H71" s="535"/>
      <c r="I71" s="535"/>
      <c r="J71" s="535"/>
      <c r="K71" s="535"/>
      <c r="L71" s="535"/>
      <c r="M71" s="535"/>
      <c r="N71" s="535"/>
      <c r="O71" s="535"/>
      <c r="P71" s="535"/>
      <c r="Q71" s="535"/>
      <c r="R71" s="535"/>
      <c r="S71" s="535"/>
      <c r="T71" s="527"/>
      <c r="U71" s="792">
        <f>U70+U61</f>
        <v>6</v>
      </c>
      <c r="V71" s="527"/>
      <c r="W71" s="792">
        <f>W70+W61</f>
        <v>12</v>
      </c>
      <c r="X71" s="527"/>
      <c r="Y71" s="792">
        <f>Y70+Y61</f>
        <v>14</v>
      </c>
      <c r="Z71" s="527"/>
      <c r="AA71" s="792">
        <f>AA70+AA61</f>
        <v>14</v>
      </c>
      <c r="AB71" s="527"/>
      <c r="AC71" s="792">
        <f>AC70+AC61</f>
        <v>90</v>
      </c>
      <c r="AD71" s="527"/>
      <c r="AE71" s="792">
        <f>AE70+AE61</f>
        <v>2700</v>
      </c>
      <c r="AF71" s="527"/>
      <c r="AG71" s="792">
        <f>AG70+AG61</f>
        <v>874</v>
      </c>
      <c r="AH71" s="527"/>
      <c r="AI71" s="792">
        <f>AI70+AI61</f>
        <v>352</v>
      </c>
      <c r="AJ71" s="527"/>
      <c r="AK71" s="792">
        <f>AK70+AK61</f>
        <v>198</v>
      </c>
      <c r="AL71" s="527"/>
      <c r="AM71" s="792">
        <f>AM70+AM61</f>
        <v>324</v>
      </c>
      <c r="AN71" s="527"/>
      <c r="AO71" s="792">
        <f>AO70+AO61</f>
        <v>1826</v>
      </c>
      <c r="AP71" s="527"/>
      <c r="AQ71" s="841">
        <f>SUM(AQ70,AQ61)</f>
        <v>22.5</v>
      </c>
      <c r="AR71" s="535"/>
      <c r="AS71" s="535"/>
      <c r="AT71" s="527"/>
      <c r="AU71" s="841">
        <f>AU70+AU61</f>
        <v>26</v>
      </c>
      <c r="AV71" s="535"/>
      <c r="AW71" s="535"/>
      <c r="AX71" s="527"/>
      <c r="AY71" s="841"/>
      <c r="AZ71" s="535"/>
      <c r="BA71" s="535"/>
      <c r="BB71" s="527"/>
      <c r="BC71" s="668"/>
      <c r="BD71" s="535"/>
      <c r="BE71" s="535"/>
      <c r="BF71" s="527"/>
      <c r="BG71" s="71"/>
      <c r="BH71" s="121"/>
      <c r="BI71" s="121"/>
      <c r="BJ71" s="12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</row>
    <row r="72" spans="1:76" ht="25.5" customHeight="1">
      <c r="A72" s="115"/>
      <c r="B72" s="115"/>
      <c r="C72" s="55"/>
      <c r="D72" s="115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872" t="s">
        <v>254</v>
      </c>
      <c r="V72" s="535"/>
      <c r="W72" s="535"/>
      <c r="X72" s="535"/>
      <c r="Y72" s="535"/>
      <c r="Z72" s="535"/>
      <c r="AA72" s="535"/>
      <c r="AB72" s="535"/>
      <c r="AC72" s="535"/>
      <c r="AD72" s="535"/>
      <c r="AE72" s="535"/>
      <c r="AF72" s="535"/>
      <c r="AG72" s="535"/>
      <c r="AH72" s="535"/>
      <c r="AI72" s="535"/>
      <c r="AJ72" s="535"/>
      <c r="AK72" s="535"/>
      <c r="AL72" s="535"/>
      <c r="AM72" s="535"/>
      <c r="AN72" s="535"/>
      <c r="AO72" s="535"/>
      <c r="AP72" s="527"/>
      <c r="AQ72" s="792">
        <v>3</v>
      </c>
      <c r="AR72" s="535"/>
      <c r="AS72" s="535"/>
      <c r="AT72" s="527"/>
      <c r="AU72" s="792">
        <v>3</v>
      </c>
      <c r="AV72" s="535"/>
      <c r="AW72" s="535"/>
      <c r="AX72" s="527"/>
      <c r="AY72" s="792"/>
      <c r="AZ72" s="535"/>
      <c r="BA72" s="535"/>
      <c r="BB72" s="527"/>
      <c r="BC72" s="668"/>
      <c r="BD72" s="535"/>
      <c r="BE72" s="535"/>
      <c r="BF72" s="527"/>
      <c r="BG72" s="121"/>
      <c r="BH72" s="121"/>
      <c r="BI72" s="121"/>
      <c r="BJ72" s="121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</row>
    <row r="73" spans="1:76" ht="25.5" customHeight="1">
      <c r="A73" s="115"/>
      <c r="B73" s="115"/>
      <c r="C73" s="55"/>
      <c r="D73" s="115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872" t="s">
        <v>257</v>
      </c>
      <c r="V73" s="535"/>
      <c r="W73" s="535"/>
      <c r="X73" s="535"/>
      <c r="Y73" s="535"/>
      <c r="Z73" s="535"/>
      <c r="AA73" s="535"/>
      <c r="AB73" s="535"/>
      <c r="AC73" s="535"/>
      <c r="AD73" s="535"/>
      <c r="AE73" s="535"/>
      <c r="AF73" s="535"/>
      <c r="AG73" s="535"/>
      <c r="AH73" s="535"/>
      <c r="AI73" s="535"/>
      <c r="AJ73" s="535"/>
      <c r="AK73" s="535"/>
      <c r="AL73" s="535"/>
      <c r="AM73" s="535"/>
      <c r="AN73" s="535"/>
      <c r="AO73" s="535"/>
      <c r="AP73" s="527"/>
      <c r="AQ73" s="792">
        <v>4</v>
      </c>
      <c r="AR73" s="535"/>
      <c r="AS73" s="535"/>
      <c r="AT73" s="527"/>
      <c r="AU73" s="792">
        <v>7</v>
      </c>
      <c r="AV73" s="535"/>
      <c r="AW73" s="535"/>
      <c r="AX73" s="527"/>
      <c r="AY73" s="792">
        <v>1</v>
      </c>
      <c r="AZ73" s="535"/>
      <c r="BA73" s="535"/>
      <c r="BB73" s="527"/>
      <c r="BC73" s="668"/>
      <c r="BD73" s="535"/>
      <c r="BE73" s="535"/>
      <c r="BF73" s="527"/>
      <c r="BG73" s="121"/>
      <c r="BH73" s="121"/>
      <c r="BI73" s="121"/>
      <c r="BJ73" s="121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</row>
    <row r="74" spans="1:76" ht="25.5" customHeight="1">
      <c r="A74" s="115"/>
      <c r="B74" s="115"/>
      <c r="C74" s="55"/>
      <c r="D74" s="115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872" t="s">
        <v>420</v>
      </c>
      <c r="V74" s="535"/>
      <c r="W74" s="535"/>
      <c r="X74" s="535"/>
      <c r="Y74" s="535"/>
      <c r="Z74" s="535"/>
      <c r="AA74" s="535"/>
      <c r="AB74" s="535"/>
      <c r="AC74" s="535"/>
      <c r="AD74" s="535"/>
      <c r="AE74" s="535"/>
      <c r="AF74" s="535"/>
      <c r="AG74" s="535"/>
      <c r="AH74" s="535"/>
      <c r="AI74" s="535"/>
      <c r="AJ74" s="535"/>
      <c r="AK74" s="535"/>
      <c r="AL74" s="535"/>
      <c r="AM74" s="535"/>
      <c r="AN74" s="535"/>
      <c r="AO74" s="535"/>
      <c r="AP74" s="527"/>
      <c r="AQ74" s="792"/>
      <c r="AR74" s="535"/>
      <c r="AS74" s="535"/>
      <c r="AT74" s="527"/>
      <c r="AU74" s="792"/>
      <c r="AV74" s="535"/>
      <c r="AW74" s="535"/>
      <c r="AX74" s="527"/>
      <c r="AY74" s="792"/>
      <c r="AZ74" s="535"/>
      <c r="BA74" s="535"/>
      <c r="BB74" s="527"/>
      <c r="BC74" s="668"/>
      <c r="BD74" s="535"/>
      <c r="BE74" s="535"/>
      <c r="BF74" s="527"/>
      <c r="BG74" s="121"/>
      <c r="BH74" s="121"/>
      <c r="BI74" s="121"/>
      <c r="BJ74" s="121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</row>
    <row r="75" spans="1:76" ht="25.5" customHeight="1">
      <c r="A75" s="115"/>
      <c r="B75" s="115"/>
      <c r="C75" s="115"/>
      <c r="D75" s="115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872" t="s">
        <v>421</v>
      </c>
      <c r="V75" s="535"/>
      <c r="W75" s="535"/>
      <c r="X75" s="535"/>
      <c r="Y75" s="535"/>
      <c r="Z75" s="535"/>
      <c r="AA75" s="535"/>
      <c r="AB75" s="535"/>
      <c r="AC75" s="535"/>
      <c r="AD75" s="535"/>
      <c r="AE75" s="535"/>
      <c r="AF75" s="535"/>
      <c r="AG75" s="535"/>
      <c r="AH75" s="535"/>
      <c r="AI75" s="535"/>
      <c r="AJ75" s="535"/>
      <c r="AK75" s="535"/>
      <c r="AL75" s="535"/>
      <c r="AM75" s="535"/>
      <c r="AN75" s="535"/>
      <c r="AO75" s="535"/>
      <c r="AP75" s="527"/>
      <c r="AQ75" s="792">
        <v>1</v>
      </c>
      <c r="AR75" s="535"/>
      <c r="AS75" s="535"/>
      <c r="AT75" s="527"/>
      <c r="AU75" s="792"/>
      <c r="AV75" s="535"/>
      <c r="AW75" s="535"/>
      <c r="AX75" s="527"/>
      <c r="AY75" s="792"/>
      <c r="AZ75" s="535"/>
      <c r="BA75" s="535"/>
      <c r="BB75" s="527"/>
      <c r="BC75" s="668"/>
      <c r="BD75" s="535"/>
      <c r="BE75" s="535"/>
      <c r="BF75" s="527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</row>
    <row r="76" spans="1:76" ht="25.5" customHeight="1">
      <c r="A76" s="115"/>
      <c r="B76" s="115"/>
      <c r="C76" s="115"/>
      <c r="D76" s="115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  <c r="AM76" s="288"/>
      <c r="AN76" s="288"/>
      <c r="AO76" s="288"/>
      <c r="AP76" s="288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</row>
    <row r="77" spans="1:76" ht="25.5" customHeight="1">
      <c r="A77" s="115"/>
      <c r="B77" s="115"/>
      <c r="C77" s="115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88"/>
      <c r="X77" s="288"/>
      <c r="Y77" s="288"/>
      <c r="Z77" s="288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</row>
    <row r="78" spans="1:76" ht="25.5" customHeight="1">
      <c r="A78" s="115"/>
      <c r="B78" s="115"/>
      <c r="C78" s="55"/>
      <c r="D78" s="289"/>
      <c r="E78" s="289"/>
      <c r="F78" s="289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120"/>
      <c r="V78" s="120"/>
      <c r="W78" s="290"/>
      <c r="X78" s="29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121"/>
      <c r="BH78" s="121"/>
      <c r="BI78" s="121"/>
      <c r="BJ78" s="121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</row>
    <row r="79" spans="1:76" ht="25.5" customHeight="1">
      <c r="A79" s="115"/>
      <c r="B79" s="115"/>
      <c r="C79" s="115"/>
      <c r="D79" s="115"/>
      <c r="E79" s="115"/>
      <c r="F79" s="115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292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</row>
    <row r="80" spans="1:76" ht="25.5" customHeight="1">
      <c r="A80" s="115"/>
      <c r="B80" s="115"/>
      <c r="C80" s="115"/>
      <c r="D80" s="115"/>
      <c r="E80" s="115"/>
      <c r="F80" s="115"/>
      <c r="G80" s="552" t="s">
        <v>268</v>
      </c>
      <c r="H80" s="529"/>
      <c r="I80" s="529"/>
      <c r="J80" s="529"/>
      <c r="K80" s="529"/>
      <c r="L80" s="529"/>
      <c r="M80" s="529"/>
      <c r="N80" s="529"/>
      <c r="O80" s="529"/>
      <c r="P80" s="167"/>
      <c r="Q80" s="167"/>
      <c r="R80" s="167"/>
      <c r="S80" s="168"/>
      <c r="T80" s="169"/>
      <c r="U80" s="169"/>
      <c r="V80" s="170"/>
      <c r="W80" s="686" t="s">
        <v>269</v>
      </c>
      <c r="X80" s="523"/>
      <c r="Y80" s="523"/>
      <c r="Z80" s="523"/>
      <c r="AA80" s="523"/>
      <c r="AB80" s="523"/>
      <c r="AC80" s="523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</row>
    <row r="81" spans="1:76" ht="25.5" customHeight="1">
      <c r="A81" s="115"/>
      <c r="B81" s="115"/>
      <c r="C81" s="115"/>
      <c r="D81" s="115"/>
      <c r="E81" s="115"/>
      <c r="F81" s="115"/>
      <c r="G81" s="165"/>
      <c r="H81" s="173"/>
      <c r="I81" s="173"/>
      <c r="J81" s="173"/>
      <c r="K81" s="173"/>
      <c r="L81" s="173"/>
      <c r="M81" s="173"/>
      <c r="N81" s="173"/>
      <c r="O81" s="173"/>
      <c r="P81" s="174"/>
      <c r="Q81" s="557" t="s">
        <v>271</v>
      </c>
      <c r="R81" s="503"/>
      <c r="S81" s="503"/>
      <c r="T81" s="503"/>
      <c r="U81" s="175"/>
      <c r="V81" s="176"/>
      <c r="W81" s="875" t="s">
        <v>272</v>
      </c>
      <c r="X81" s="529"/>
      <c r="Y81" s="529"/>
      <c r="Z81" s="529"/>
      <c r="AA81" s="529"/>
      <c r="AB81" s="529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</row>
    <row r="82" spans="1:76" ht="24" customHeight="1">
      <c r="A82" s="115"/>
      <c r="B82" s="115"/>
      <c r="C82" s="115"/>
      <c r="D82" s="162"/>
      <c r="E82" s="163"/>
      <c r="F82" s="16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293"/>
      <c r="BI82" s="293"/>
      <c r="BJ82" s="293"/>
      <c r="BK82" s="293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</row>
    <row r="83" spans="1:76" ht="18" customHeight="1">
      <c r="A83" s="115"/>
      <c r="B83" s="115"/>
      <c r="C83" s="115"/>
      <c r="D83" s="162"/>
      <c r="E83" s="163"/>
      <c r="F83" s="163"/>
      <c r="G83" s="871" t="s">
        <v>273</v>
      </c>
      <c r="H83" s="529"/>
      <c r="I83" s="529"/>
      <c r="J83" s="529"/>
      <c r="K83" s="529"/>
      <c r="L83" s="529"/>
      <c r="M83" s="529"/>
      <c r="N83" s="529"/>
      <c r="O83" s="529"/>
      <c r="P83" s="167"/>
      <c r="Q83" s="167"/>
      <c r="R83" s="167"/>
      <c r="S83" s="168"/>
      <c r="T83" s="169"/>
      <c r="U83" s="169"/>
      <c r="V83" s="170"/>
      <c r="W83" s="878" t="s">
        <v>612</v>
      </c>
      <c r="X83" s="523"/>
      <c r="Y83" s="523"/>
      <c r="Z83" s="523"/>
      <c r="AA83" s="523"/>
      <c r="AB83" s="523"/>
      <c r="AC83" s="294"/>
      <c r="AD83" s="179"/>
      <c r="AE83" s="180"/>
      <c r="AF83" s="179"/>
      <c r="AG83" s="115"/>
      <c r="AH83" s="295"/>
      <c r="AI83" s="552" t="s">
        <v>423</v>
      </c>
      <c r="AJ83" s="529"/>
      <c r="AK83" s="529"/>
      <c r="AL83" s="529"/>
      <c r="AM83" s="529"/>
      <c r="AN83" s="529"/>
      <c r="AO83" s="529"/>
      <c r="AP83" s="529"/>
      <c r="AQ83" s="529"/>
      <c r="AR83" s="529"/>
      <c r="AS83" s="167"/>
      <c r="AT83" s="167"/>
      <c r="AU83" s="167"/>
      <c r="AV83" s="167"/>
      <c r="AW83" s="168"/>
      <c r="AX83" s="873" t="s">
        <v>613</v>
      </c>
      <c r="AY83" s="523"/>
      <c r="AZ83" s="523"/>
      <c r="BA83" s="523"/>
      <c r="BB83" s="523"/>
      <c r="BC83" s="523"/>
      <c r="BD83" s="523"/>
      <c r="BE83" s="523"/>
      <c r="BF83" s="523"/>
      <c r="BG83" s="187"/>
      <c r="BH83" s="187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</row>
    <row r="84" spans="1:76" ht="18" customHeight="1">
      <c r="A84" s="115"/>
      <c r="B84" s="115"/>
      <c r="C84" s="115"/>
      <c r="D84" s="162"/>
      <c r="E84" s="163"/>
      <c r="F84" s="163"/>
      <c r="G84" s="181"/>
      <c r="H84" s="182"/>
      <c r="I84" s="183"/>
      <c r="J84" s="184"/>
      <c r="K84" s="184"/>
      <c r="L84" s="183"/>
      <c r="M84" s="177"/>
      <c r="N84" s="177"/>
      <c r="O84" s="177"/>
      <c r="P84" s="174"/>
      <c r="Q84" s="557" t="s">
        <v>271</v>
      </c>
      <c r="R84" s="503"/>
      <c r="S84" s="503"/>
      <c r="T84" s="503"/>
      <c r="U84" s="175"/>
      <c r="V84" s="176"/>
      <c r="W84" s="874" t="s">
        <v>272</v>
      </c>
      <c r="X84" s="503"/>
      <c r="Y84" s="503"/>
      <c r="Z84" s="503"/>
      <c r="AA84" s="503"/>
      <c r="AB84" s="503"/>
      <c r="AC84" s="186"/>
      <c r="AD84" s="186"/>
      <c r="AE84" s="186"/>
      <c r="AF84" s="186"/>
      <c r="AG84" s="186"/>
      <c r="AH84" s="186"/>
      <c r="AI84" s="186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558" t="s">
        <v>271</v>
      </c>
      <c r="AV84" s="503"/>
      <c r="AW84" s="503"/>
      <c r="AX84" s="875" t="s">
        <v>272</v>
      </c>
      <c r="AY84" s="529"/>
      <c r="AZ84" s="529"/>
      <c r="BA84" s="529"/>
      <c r="BB84" s="529"/>
      <c r="BC84" s="529"/>
      <c r="BD84" s="529"/>
      <c r="BE84" s="529"/>
      <c r="BF84" s="529"/>
      <c r="BG84" s="163"/>
      <c r="BH84" s="163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</row>
    <row r="85" spans="1:76" ht="19.5" customHeight="1">
      <c r="A85" s="115"/>
      <c r="B85" s="115"/>
      <c r="C85" s="115"/>
      <c r="D85" s="162"/>
      <c r="E85" s="163"/>
      <c r="F85" s="163"/>
      <c r="G85" s="163"/>
      <c r="H85" s="163"/>
      <c r="I85" s="163"/>
      <c r="J85" s="163"/>
      <c r="K85" s="163"/>
      <c r="L85" s="297"/>
      <c r="M85" s="297"/>
      <c r="N85" s="297"/>
      <c r="O85" s="297"/>
      <c r="P85" s="298"/>
      <c r="Q85" s="299"/>
      <c r="R85" s="299"/>
      <c r="S85" s="299"/>
      <c r="T85" s="300"/>
      <c r="U85" s="300"/>
      <c r="V85" s="301"/>
      <c r="W85" s="302"/>
      <c r="X85" s="303"/>
      <c r="Y85" s="303"/>
      <c r="Z85" s="303"/>
      <c r="AA85" s="303"/>
      <c r="AB85" s="303"/>
      <c r="AC85" s="304"/>
      <c r="AD85" s="298"/>
      <c r="AE85" s="304"/>
      <c r="AF85" s="304"/>
      <c r="AG85" s="304"/>
      <c r="AH85" s="304"/>
      <c r="AI85" s="304"/>
      <c r="AJ85" s="304"/>
      <c r="AK85" s="305"/>
      <c r="AL85" s="306"/>
      <c r="AM85" s="306"/>
      <c r="AN85" s="306"/>
      <c r="AO85" s="306"/>
      <c r="AP85" s="306"/>
      <c r="AQ85" s="306"/>
      <c r="AR85" s="306"/>
      <c r="AS85" s="306"/>
      <c r="AT85" s="306"/>
      <c r="AU85" s="306"/>
      <c r="AV85" s="306"/>
      <c r="AW85" s="306"/>
      <c r="AX85" s="306"/>
      <c r="AY85" s="306"/>
      <c r="AZ85" s="306"/>
      <c r="BA85" s="307"/>
      <c r="BB85" s="301"/>
      <c r="BC85" s="187"/>
      <c r="BD85" s="308"/>
      <c r="BE85" s="187"/>
      <c r="BF85" s="309"/>
      <c r="BG85" s="310"/>
      <c r="BH85" s="310"/>
      <c r="BI85" s="310"/>
      <c r="BJ85" s="187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</row>
    <row r="86" spans="1:76" ht="18" customHeight="1">
      <c r="A86" s="115"/>
      <c r="B86" s="115"/>
      <c r="C86" s="115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311"/>
      <c r="AI86" s="311"/>
      <c r="AJ86" s="311"/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2"/>
      <c r="AX86" s="312"/>
      <c r="AY86" s="876"/>
      <c r="AZ86" s="529"/>
      <c r="BA86" s="529"/>
      <c r="BB86" s="313"/>
      <c r="BC86" s="313"/>
      <c r="BD86" s="311"/>
      <c r="BE86" s="311"/>
      <c r="BF86" s="313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</row>
    <row r="87" spans="1:76" ht="16.5" customHeight="1">
      <c r="A87" s="161"/>
      <c r="B87" s="251"/>
      <c r="C87" s="55"/>
      <c r="D87" s="162"/>
      <c r="E87" s="163"/>
      <c r="F87" s="163"/>
      <c r="G87" s="163"/>
      <c r="H87" s="297"/>
      <c r="I87" s="297"/>
      <c r="J87" s="297"/>
      <c r="K87" s="297"/>
      <c r="L87" s="297"/>
      <c r="M87" s="297"/>
      <c r="N87" s="314"/>
      <c r="O87" s="297"/>
      <c r="P87" s="297"/>
      <c r="Q87" s="314"/>
      <c r="R87" s="297"/>
      <c r="S87" s="310"/>
      <c r="T87" s="310"/>
      <c r="U87" s="310"/>
      <c r="V87" s="302"/>
      <c r="W87" s="302"/>
      <c r="X87" s="302"/>
      <c r="Y87" s="315"/>
      <c r="Z87" s="310"/>
      <c r="AA87" s="310"/>
      <c r="AB87" s="304"/>
      <c r="AC87" s="304"/>
      <c r="AD87" s="304"/>
      <c r="AE87" s="304"/>
      <c r="AF87" s="304"/>
      <c r="AG87" s="304"/>
      <c r="AH87" s="304"/>
      <c r="AI87" s="304"/>
      <c r="AJ87" s="304"/>
      <c r="AK87" s="305"/>
      <c r="AL87" s="316"/>
      <c r="AM87" s="316"/>
      <c r="AN87" s="316"/>
      <c r="AO87" s="316"/>
      <c r="AP87" s="305"/>
      <c r="AQ87" s="316"/>
      <c r="AR87" s="310"/>
      <c r="AS87" s="310"/>
      <c r="AT87" s="310"/>
      <c r="AU87" s="306"/>
      <c r="AV87" s="306"/>
      <c r="AW87" s="306"/>
      <c r="AX87" s="306"/>
      <c r="AY87" s="306"/>
      <c r="AZ87" s="306"/>
      <c r="BA87" s="310"/>
      <c r="BB87" s="310"/>
      <c r="BC87" s="314"/>
      <c r="BD87" s="310"/>
      <c r="BE87" s="310"/>
      <c r="BF87" s="310"/>
      <c r="BG87" s="317"/>
      <c r="BH87" s="317"/>
      <c r="BI87" s="317"/>
      <c r="BJ87" s="317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</row>
    <row r="88" spans="1:76" ht="15" customHeight="1">
      <c r="A88" s="161"/>
      <c r="B88" s="251"/>
      <c r="C88" s="55"/>
      <c r="D88" s="318"/>
      <c r="E88" s="163"/>
      <c r="F88" s="163"/>
      <c r="G88" s="163"/>
      <c r="H88" s="163"/>
      <c r="I88" s="163"/>
      <c r="J88" s="163"/>
      <c r="K88" s="163"/>
      <c r="L88" s="297"/>
      <c r="M88" s="297"/>
      <c r="N88" s="297"/>
      <c r="O88" s="297"/>
      <c r="P88" s="298"/>
      <c r="Q88" s="299"/>
      <c r="R88" s="299"/>
      <c r="S88" s="299"/>
      <c r="T88" s="300"/>
      <c r="U88" s="300"/>
      <c r="V88" s="301"/>
      <c r="W88" s="302"/>
      <c r="X88" s="303"/>
      <c r="Y88" s="303"/>
      <c r="Z88" s="303"/>
      <c r="AA88" s="303"/>
      <c r="AB88" s="303"/>
      <c r="AC88" s="304"/>
      <c r="AD88" s="298"/>
      <c r="AE88" s="304"/>
      <c r="AF88" s="304"/>
      <c r="AG88" s="304"/>
      <c r="AH88" s="304"/>
      <c r="AI88" s="304"/>
      <c r="AJ88" s="304"/>
      <c r="AK88" s="305"/>
      <c r="AL88" s="318"/>
      <c r="AM88" s="318"/>
      <c r="AN88" s="318"/>
      <c r="AO88" s="318"/>
      <c r="AP88" s="318"/>
      <c r="AQ88" s="318"/>
      <c r="AR88" s="318"/>
      <c r="AS88" s="318"/>
      <c r="AT88" s="318"/>
      <c r="AU88" s="306"/>
      <c r="AV88" s="306"/>
      <c r="AW88" s="306"/>
      <c r="AX88" s="307"/>
      <c r="AY88" s="187"/>
      <c r="AZ88" s="187"/>
      <c r="BA88" s="308"/>
      <c r="BB88" s="301"/>
      <c r="BC88" s="309"/>
      <c r="BD88" s="187"/>
      <c r="BE88" s="301"/>
      <c r="BF88" s="309"/>
      <c r="BG88" s="55"/>
      <c r="BH88" s="55"/>
      <c r="BI88" s="55"/>
      <c r="BJ88" s="55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</row>
    <row r="89" spans="1:76" ht="16.5" customHeight="1">
      <c r="A89" s="161"/>
      <c r="B89" s="251"/>
      <c r="C89" s="55"/>
      <c r="D89" s="319"/>
      <c r="E89" s="320"/>
      <c r="F89" s="297"/>
      <c r="G89" s="297"/>
      <c r="H89" s="297"/>
      <c r="I89" s="297"/>
      <c r="J89" s="297"/>
      <c r="K89" s="297"/>
      <c r="L89" s="297"/>
      <c r="M89" s="297"/>
      <c r="N89" s="314"/>
      <c r="O89" s="297"/>
      <c r="P89" s="297"/>
      <c r="Q89" s="314"/>
      <c r="R89" s="297"/>
      <c r="S89" s="310"/>
      <c r="T89" s="310"/>
      <c r="U89" s="310"/>
      <c r="V89" s="302"/>
      <c r="W89" s="302"/>
      <c r="X89" s="302"/>
      <c r="Y89" s="315"/>
      <c r="Z89" s="310"/>
      <c r="AA89" s="310"/>
      <c r="AB89" s="321"/>
      <c r="AC89" s="320"/>
      <c r="AD89" s="320"/>
      <c r="AE89" s="320"/>
      <c r="AF89" s="320"/>
      <c r="AG89" s="320"/>
      <c r="AH89" s="320"/>
      <c r="AI89" s="320"/>
      <c r="AJ89" s="320"/>
      <c r="AK89" s="320"/>
      <c r="AL89" s="319"/>
      <c r="AM89" s="320"/>
      <c r="AN89" s="297"/>
      <c r="AO89" s="322"/>
      <c r="AP89" s="322"/>
      <c r="AQ89" s="297"/>
      <c r="AR89" s="310"/>
      <c r="AS89" s="310"/>
      <c r="AT89" s="310"/>
      <c r="AU89" s="306"/>
      <c r="AV89" s="323"/>
      <c r="AW89" s="323"/>
      <c r="AX89" s="323"/>
      <c r="AY89" s="323"/>
      <c r="AZ89" s="314"/>
      <c r="BA89" s="187"/>
      <c r="BB89" s="187"/>
      <c r="BC89" s="310"/>
      <c r="BD89" s="310"/>
      <c r="BE89" s="324"/>
      <c r="BF89" s="324"/>
      <c r="BG89" s="325"/>
      <c r="BH89" s="326"/>
      <c r="BI89" s="327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</row>
    <row r="90" spans="1:76" ht="16.5" customHeight="1">
      <c r="A90" s="161"/>
      <c r="B90" s="251"/>
      <c r="C90" s="5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</row>
    <row r="91" spans="1:76" ht="15" customHeight="1">
      <c r="A91" s="161"/>
      <c r="B91" s="251"/>
      <c r="C91" s="55"/>
      <c r="D91" s="291"/>
      <c r="E91" s="277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317"/>
      <c r="AP91" s="317"/>
      <c r="AQ91" s="317"/>
      <c r="AR91" s="317"/>
      <c r="AS91" s="317"/>
      <c r="AT91" s="317"/>
      <c r="AU91" s="317"/>
      <c r="AV91" s="317"/>
      <c r="AW91" s="317"/>
      <c r="AX91" s="317"/>
      <c r="AY91" s="317"/>
      <c r="AZ91" s="317"/>
      <c r="BA91" s="317"/>
      <c r="BB91" s="317"/>
      <c r="BC91" s="317"/>
      <c r="BD91" s="317"/>
      <c r="BE91" s="317"/>
      <c r="BF91" s="317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</row>
    <row r="92" spans="1:76" ht="16.5" customHeight="1">
      <c r="A92" s="161"/>
      <c r="B92" s="145"/>
      <c r="C92" s="55"/>
      <c r="D92" s="55"/>
      <c r="E92" s="55"/>
      <c r="F92" s="55"/>
      <c r="G92" s="55"/>
      <c r="H92" s="55"/>
      <c r="I92" s="55"/>
      <c r="J92" s="329"/>
      <c r="K92" s="329"/>
      <c r="L92" s="329"/>
      <c r="M92" s="329"/>
      <c r="N92" s="330"/>
      <c r="O92" s="5"/>
      <c r="P92" s="5"/>
      <c r="Q92" s="5"/>
      <c r="R92" s="196"/>
      <c r="S92" s="196"/>
      <c r="T92" s="33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317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325"/>
      <c r="BH92" s="326"/>
      <c r="BI92" s="327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</row>
    <row r="93" spans="1:76" ht="15.75" customHeight="1">
      <c r="A93" s="161"/>
      <c r="B93" s="332"/>
      <c r="C93" s="333"/>
      <c r="D93" s="55"/>
      <c r="E93" s="55"/>
      <c r="F93" s="329"/>
      <c r="G93" s="329"/>
      <c r="H93" s="329"/>
      <c r="I93" s="329"/>
      <c r="J93" s="329"/>
      <c r="K93" s="329"/>
      <c r="L93" s="69"/>
      <c r="M93" s="329"/>
      <c r="N93" s="329"/>
      <c r="O93" s="69"/>
      <c r="P93" s="329"/>
      <c r="Q93" s="71"/>
      <c r="R93" s="71"/>
      <c r="S93" s="334"/>
      <c r="T93" s="71"/>
      <c r="U93" s="334"/>
      <c r="V93" s="877"/>
      <c r="W93" s="529"/>
      <c r="X93" s="529"/>
      <c r="Y93" s="529"/>
      <c r="Z93" s="529"/>
      <c r="AA93" s="335"/>
      <c r="AB93" s="330"/>
      <c r="AC93" s="335"/>
      <c r="AD93" s="335"/>
      <c r="AE93" s="335"/>
      <c r="AF93" s="335"/>
      <c r="AG93" s="335"/>
      <c r="AH93" s="335"/>
      <c r="AI93" s="247"/>
      <c r="AJ93" s="336"/>
      <c r="AK93" s="336"/>
      <c r="AL93" s="336"/>
      <c r="AM93" s="336"/>
      <c r="AN93" s="247"/>
      <c r="AO93" s="336"/>
      <c r="AP93" s="71"/>
      <c r="AQ93" s="71"/>
      <c r="AR93" s="71"/>
      <c r="AS93" s="337"/>
      <c r="AT93" s="337"/>
      <c r="AU93" s="337"/>
      <c r="AV93" s="337"/>
      <c r="AW93" s="337"/>
      <c r="AX93" s="337"/>
      <c r="AY93" s="338"/>
      <c r="AZ93" s="338"/>
      <c r="BA93" s="188"/>
      <c r="BB93" s="188"/>
      <c r="BC93" s="331"/>
      <c r="BD93" s="325"/>
      <c r="BE93" s="325"/>
      <c r="BF93" s="325"/>
      <c r="BG93" s="71"/>
      <c r="BH93" s="115"/>
      <c r="BI93" s="115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</row>
    <row r="94" spans="1:76" ht="15" customHeight="1">
      <c r="A94" s="5"/>
      <c r="B94" s="5"/>
      <c r="C94" s="5"/>
      <c r="D94" s="55"/>
      <c r="E94" s="55"/>
      <c r="F94" s="329"/>
      <c r="G94" s="329"/>
      <c r="H94" s="329"/>
      <c r="I94" s="329"/>
      <c r="J94" s="329"/>
      <c r="K94" s="329"/>
      <c r="L94" s="69"/>
      <c r="M94" s="329"/>
      <c r="N94" s="329"/>
      <c r="O94" s="69"/>
      <c r="P94" s="329"/>
      <c r="Q94" s="71"/>
      <c r="R94" s="71"/>
      <c r="S94" s="334"/>
      <c r="T94" s="71"/>
      <c r="U94" s="334"/>
      <c r="V94" s="334"/>
      <c r="W94" s="339"/>
      <c r="X94" s="71"/>
      <c r="Y94" s="71"/>
      <c r="Z94" s="335"/>
      <c r="AA94" s="335"/>
      <c r="AB94" s="335"/>
      <c r="AC94" s="335"/>
      <c r="AD94" s="335"/>
      <c r="AE94" s="335"/>
      <c r="AF94" s="335"/>
      <c r="AG94" s="335"/>
      <c r="AH94" s="335"/>
      <c r="AI94" s="247"/>
      <c r="AJ94" s="336"/>
      <c r="AK94" s="336"/>
      <c r="AL94" s="336"/>
      <c r="AM94" s="336"/>
      <c r="AN94" s="247"/>
      <c r="AO94" s="336"/>
      <c r="AP94" s="71"/>
      <c r="AQ94" s="71"/>
      <c r="AR94" s="71"/>
      <c r="AS94" s="337"/>
      <c r="AT94" s="337"/>
      <c r="AU94" s="337"/>
      <c r="AV94" s="337"/>
      <c r="AW94" s="337"/>
      <c r="AX94" s="337"/>
      <c r="AY94" s="71"/>
      <c r="AZ94" s="71"/>
      <c r="BA94" s="69"/>
      <c r="BB94" s="71"/>
      <c r="BC94" s="71"/>
      <c r="BD94" s="71"/>
      <c r="BE94" s="71"/>
      <c r="BF94" s="71"/>
      <c r="BG94" s="115"/>
      <c r="BH94" s="115"/>
      <c r="BI94" s="115"/>
      <c r="BJ94" s="11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</row>
    <row r="95" spans="1:76" ht="12.75" customHeight="1">
      <c r="A95" s="5"/>
      <c r="B95" s="5"/>
      <c r="C95" s="5"/>
      <c r="D95" s="55"/>
      <c r="E95" s="55"/>
      <c r="F95" s="55"/>
      <c r="G95" s="55"/>
      <c r="H95" s="55"/>
      <c r="I95" s="55"/>
      <c r="J95" s="329"/>
      <c r="K95" s="329"/>
      <c r="L95" s="329"/>
      <c r="M95" s="329"/>
      <c r="N95" s="330"/>
      <c r="O95" s="5"/>
      <c r="P95" s="5"/>
      <c r="Q95" s="5"/>
      <c r="R95" s="196"/>
      <c r="S95" s="196"/>
      <c r="T95" s="331"/>
      <c r="U95" s="334"/>
      <c r="V95" s="334"/>
      <c r="W95" s="339"/>
      <c r="X95" s="71"/>
      <c r="Y95" s="71"/>
      <c r="Z95" s="335"/>
      <c r="AA95" s="335"/>
      <c r="AB95" s="335"/>
      <c r="AC95" s="335"/>
      <c r="AD95" s="335"/>
      <c r="AE95" s="335"/>
      <c r="AF95" s="335"/>
      <c r="AG95" s="335"/>
      <c r="AH95" s="335"/>
      <c r="AI95" s="247"/>
      <c r="AJ95" s="336"/>
      <c r="AK95" s="336"/>
      <c r="AL95" s="336"/>
      <c r="AM95" s="336"/>
      <c r="AN95" s="247"/>
      <c r="AO95" s="336"/>
      <c r="AP95" s="71"/>
      <c r="AQ95" s="71"/>
      <c r="AR95" s="71"/>
      <c r="AS95" s="340"/>
      <c r="AT95" s="340"/>
      <c r="AU95" s="340"/>
      <c r="AV95" s="340"/>
      <c r="AW95" s="340"/>
      <c r="AX95" s="340"/>
      <c r="AY95" s="71"/>
      <c r="AZ95" s="71"/>
      <c r="BA95" s="69"/>
      <c r="BB95" s="71"/>
      <c r="BC95" s="71"/>
      <c r="BD95" s="71"/>
      <c r="BE95" s="71"/>
      <c r="BF95" s="71"/>
      <c r="BG95" s="115"/>
      <c r="BH95" s="115"/>
      <c r="BI95" s="115"/>
      <c r="BJ95" s="11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</row>
    <row r="96" spans="1:76" ht="12.75" customHeight="1">
      <c r="A96" s="5"/>
      <c r="B96" s="5"/>
      <c r="C96" s="5"/>
      <c r="D96" s="55"/>
      <c r="E96" s="55"/>
      <c r="F96" s="329"/>
      <c r="G96" s="329"/>
      <c r="H96" s="329"/>
      <c r="I96" s="329"/>
      <c r="J96" s="329"/>
      <c r="K96" s="329"/>
      <c r="L96" s="69"/>
      <c r="M96" s="329"/>
      <c r="N96" s="329"/>
      <c r="O96" s="69"/>
      <c r="P96" s="329"/>
      <c r="Q96" s="71"/>
      <c r="R96" s="71"/>
      <c r="S96" s="71"/>
      <c r="T96" s="334"/>
      <c r="U96" s="334"/>
      <c r="V96" s="877"/>
      <c r="W96" s="529"/>
      <c r="X96" s="529"/>
      <c r="Y96" s="529"/>
      <c r="Z96" s="529"/>
      <c r="AA96" s="335"/>
      <c r="AB96" s="330"/>
      <c r="AC96" s="335"/>
      <c r="AD96" s="335"/>
      <c r="AE96" s="335"/>
      <c r="AF96" s="335"/>
      <c r="AG96" s="335"/>
      <c r="AH96" s="335"/>
      <c r="AI96" s="247"/>
      <c r="AJ96" s="336"/>
      <c r="AK96" s="336"/>
      <c r="AL96" s="336"/>
      <c r="AM96" s="336"/>
      <c r="AN96" s="247"/>
      <c r="AO96" s="336"/>
      <c r="AP96" s="71"/>
      <c r="AQ96" s="71"/>
      <c r="AR96" s="71"/>
      <c r="AS96" s="145"/>
      <c r="AT96" s="55"/>
      <c r="AU96" s="55"/>
      <c r="AV96" s="55"/>
      <c r="AW96" s="55"/>
      <c r="AX96" s="55"/>
      <c r="AY96" s="71"/>
      <c r="AZ96" s="71"/>
      <c r="BA96" s="71"/>
      <c r="BB96" s="71"/>
      <c r="BC96" s="331"/>
      <c r="BD96" s="325"/>
      <c r="BE96" s="325"/>
      <c r="BF96" s="43"/>
      <c r="BG96" s="196"/>
      <c r="BH96" s="196"/>
      <c r="BI96" s="196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</row>
    <row r="97" spans="1:76" ht="12.75" customHeight="1">
      <c r="A97" s="5"/>
      <c r="B97" s="5"/>
      <c r="C97" s="5"/>
      <c r="D97" s="55"/>
      <c r="E97" s="55"/>
      <c r="F97" s="329"/>
      <c r="G97" s="329"/>
      <c r="H97" s="329"/>
      <c r="I97" s="329"/>
      <c r="J97" s="329"/>
      <c r="K97" s="329"/>
      <c r="L97" s="69"/>
      <c r="M97" s="329"/>
      <c r="N97" s="329"/>
      <c r="O97" s="69"/>
      <c r="P97" s="329"/>
      <c r="Q97" s="71"/>
      <c r="R97" s="71"/>
      <c r="S97" s="71"/>
      <c r="T97" s="334"/>
      <c r="U97" s="334"/>
      <c r="V97" s="334"/>
      <c r="W97" s="339"/>
      <c r="X97" s="71"/>
      <c r="Y97" s="71"/>
      <c r="Z97" s="121"/>
      <c r="AA97" s="333"/>
      <c r="AB97" s="333"/>
      <c r="AC97" s="333"/>
      <c r="AD97" s="333"/>
      <c r="AE97" s="333"/>
      <c r="AF97" s="333"/>
      <c r="AG97" s="333"/>
      <c r="AH97" s="333"/>
      <c r="AI97" s="333"/>
      <c r="AJ97" s="332"/>
      <c r="AK97" s="333"/>
      <c r="AL97" s="329"/>
      <c r="AM97" s="161"/>
      <c r="AN97" s="161"/>
      <c r="AO97" s="329"/>
      <c r="AP97" s="71"/>
      <c r="AQ97" s="71"/>
      <c r="AR97" s="71"/>
      <c r="AS97" s="115"/>
      <c r="AT97" s="341"/>
      <c r="AU97" s="115"/>
      <c r="AV97" s="115"/>
      <c r="AW97" s="83"/>
      <c r="AX97" s="115"/>
      <c r="AY97" s="115"/>
      <c r="AZ97" s="115"/>
      <c r="BA97" s="69"/>
      <c r="BB97" s="69"/>
      <c r="BC97" s="115"/>
      <c r="BD97" s="71"/>
      <c r="BE97" s="71"/>
      <c r="BF97" s="71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</row>
    <row r="98" spans="1:76" ht="12.75" customHeight="1">
      <c r="A98" s="5"/>
      <c r="B98" s="5"/>
      <c r="C98" s="5"/>
      <c r="D98" s="55"/>
      <c r="E98" s="55"/>
      <c r="F98" s="55"/>
      <c r="G98" s="55"/>
      <c r="H98" s="55"/>
      <c r="I98" s="55"/>
      <c r="J98" s="329"/>
      <c r="K98" s="329"/>
      <c r="L98" s="329"/>
      <c r="M98" s="329"/>
      <c r="N98" s="330"/>
      <c r="O98" s="5"/>
      <c r="P98" s="5"/>
      <c r="Q98" s="5"/>
      <c r="R98" s="196"/>
      <c r="S98" s="196"/>
      <c r="T98" s="331"/>
      <c r="U98" s="5"/>
      <c r="V98" s="5"/>
      <c r="W98" s="5"/>
      <c r="X98" s="5"/>
      <c r="Y98" s="5"/>
      <c r="Z98" s="5"/>
      <c r="AA98" s="5"/>
      <c r="AB98" s="195"/>
      <c r="AC98" s="195"/>
      <c r="AD98" s="195"/>
      <c r="AE98" s="19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115"/>
      <c r="AW98" s="251"/>
      <c r="AX98" s="115"/>
      <c r="AY98" s="115"/>
      <c r="AZ98" s="115"/>
      <c r="BA98" s="115"/>
      <c r="BB98" s="115"/>
      <c r="BC98" s="115"/>
      <c r="BD98" s="115"/>
      <c r="BE98" s="115"/>
      <c r="BF98" s="11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</row>
    <row r="99" spans="1:76" ht="12.75" customHeight="1">
      <c r="A99" s="5"/>
      <c r="B99" s="5"/>
      <c r="C99" s="5"/>
      <c r="D99" s="329"/>
      <c r="E99" s="329"/>
      <c r="F99" s="329"/>
      <c r="G99" s="329"/>
      <c r="H99" s="329"/>
      <c r="I99" s="329"/>
      <c r="J99" s="329"/>
      <c r="K99" s="329"/>
      <c r="L99" s="69"/>
      <c r="M99" s="329"/>
      <c r="N99" s="329"/>
      <c r="O99" s="69"/>
      <c r="P99" s="329"/>
      <c r="Q99" s="71"/>
      <c r="R99" s="71"/>
      <c r="S99" s="71"/>
      <c r="T99" s="334"/>
      <c r="U99" s="5"/>
      <c r="V99" s="5"/>
      <c r="W99" s="5"/>
      <c r="X99" s="5"/>
      <c r="Y99" s="5"/>
      <c r="Z99" s="5"/>
      <c r="AA99" s="5"/>
      <c r="AB99" s="5"/>
      <c r="AC99" s="5"/>
      <c r="AD99" s="5"/>
      <c r="AE99" s="19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145"/>
      <c r="AQ99" s="5"/>
      <c r="AR99" s="5"/>
      <c r="AS99" s="5"/>
      <c r="AT99" s="5"/>
      <c r="AU99" s="5"/>
      <c r="AV99" s="5"/>
      <c r="AW99" s="115"/>
      <c r="AX99" s="115"/>
      <c r="AY99" s="115"/>
      <c r="AZ99" s="115"/>
      <c r="BA99" s="115"/>
      <c r="BB99" s="115"/>
      <c r="BC99" s="115"/>
      <c r="BD99" s="115"/>
      <c r="BE99" s="115"/>
      <c r="BF99" s="83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</row>
    <row r="100" spans="1:76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97"/>
      <c r="R100" s="197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19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43"/>
      <c r="AX100" s="5"/>
      <c r="AY100" s="5"/>
      <c r="AZ100" s="43"/>
      <c r="BA100" s="5"/>
      <c r="BB100" s="5"/>
      <c r="BC100" s="196"/>
      <c r="BD100" s="5"/>
      <c r="BE100" s="5"/>
      <c r="BF100" s="196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</row>
    <row r="101" spans="1:76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198"/>
      <c r="P101" s="198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195"/>
      <c r="AC101" s="195"/>
      <c r="AD101" s="195"/>
      <c r="AE101" s="19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</row>
    <row r="102" spans="1:76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194"/>
      <c r="N102" s="194"/>
      <c r="O102" s="5"/>
      <c r="P102" s="5"/>
      <c r="Q102" s="43"/>
      <c r="R102" s="43"/>
      <c r="S102" s="5"/>
      <c r="T102" s="5"/>
      <c r="U102" s="5"/>
      <c r="V102" s="5"/>
      <c r="W102" s="5"/>
      <c r="X102" s="5"/>
      <c r="Y102" s="5"/>
      <c r="Z102" s="5"/>
      <c r="AA102" s="5"/>
      <c r="AB102" s="195"/>
      <c r="AC102" s="195"/>
      <c r="AD102" s="195"/>
      <c r="AE102" s="19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145"/>
      <c r="AX102" s="5"/>
      <c r="AY102" s="197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</row>
    <row r="103" spans="1:76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145"/>
      <c r="N103" s="145"/>
      <c r="O103" s="5"/>
      <c r="P103" s="5"/>
      <c r="Q103" s="197"/>
      <c r="R103" s="197"/>
      <c r="S103" s="5"/>
      <c r="T103" s="5"/>
      <c r="U103" s="5"/>
      <c r="V103" s="5"/>
      <c r="W103" s="5"/>
      <c r="X103" s="5"/>
      <c r="Y103" s="5"/>
      <c r="Z103" s="5"/>
      <c r="AA103" s="5"/>
      <c r="AB103" s="195"/>
      <c r="AC103" s="195"/>
      <c r="AD103" s="195"/>
      <c r="AE103" s="19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197"/>
      <c r="AZ103" s="5"/>
      <c r="BA103" s="5"/>
      <c r="BB103" s="5"/>
      <c r="BC103" s="5"/>
      <c r="BD103" s="5"/>
      <c r="BE103" s="5"/>
      <c r="BF103" s="197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</row>
    <row r="104" spans="1:76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198"/>
      <c r="P104" s="198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195"/>
      <c r="AC104" s="195"/>
      <c r="AD104" s="195"/>
      <c r="AE104" s="19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</row>
    <row r="105" spans="1:76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194"/>
      <c r="N105" s="194"/>
      <c r="O105" s="198"/>
      <c r="P105" s="198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195"/>
      <c r="AC105" s="195"/>
      <c r="AD105" s="195"/>
      <c r="AE105" s="19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</row>
    <row r="106" spans="1:76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194"/>
      <c r="N106" s="194"/>
      <c r="O106" s="198"/>
      <c r="P106" s="198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195"/>
      <c r="AC106" s="195"/>
      <c r="AD106" s="195"/>
      <c r="AE106" s="19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197"/>
      <c r="AY106" s="197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</row>
    <row r="107" spans="1:76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194"/>
      <c r="N107" s="194"/>
      <c r="O107" s="198"/>
      <c r="P107" s="198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195"/>
      <c r="AC107" s="195"/>
      <c r="AD107" s="195"/>
      <c r="AE107" s="19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</row>
    <row r="108" spans="1:76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194"/>
      <c r="N108" s="194"/>
      <c r="O108" s="198"/>
      <c r="P108" s="198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195"/>
      <c r="AC108" s="195"/>
      <c r="AD108" s="195"/>
      <c r="AE108" s="19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</row>
    <row r="109" spans="1:76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194"/>
      <c r="N109" s="194"/>
      <c r="O109" s="198"/>
      <c r="P109" s="198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195"/>
      <c r="AC109" s="195"/>
      <c r="AD109" s="195"/>
      <c r="AE109" s="19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</row>
    <row r="110" spans="1:76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194"/>
      <c r="N110" s="194"/>
      <c r="O110" s="198"/>
      <c r="P110" s="198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195"/>
      <c r="AC110" s="195"/>
      <c r="AD110" s="195"/>
      <c r="AE110" s="19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</row>
    <row r="111" spans="1:76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194"/>
      <c r="N111" s="194"/>
      <c r="O111" s="198"/>
      <c r="P111" s="198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195"/>
      <c r="AC111" s="195"/>
      <c r="AD111" s="195"/>
      <c r="AE111" s="19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</row>
    <row r="112" spans="1:76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194"/>
      <c r="N112" s="194"/>
      <c r="O112" s="198"/>
      <c r="P112" s="198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195"/>
      <c r="AC112" s="195"/>
      <c r="AD112" s="195"/>
      <c r="AE112" s="19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</row>
    <row r="113" spans="1:76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194"/>
      <c r="N113" s="194"/>
      <c r="O113" s="198"/>
      <c r="P113" s="198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195"/>
      <c r="AC113" s="195"/>
      <c r="AD113" s="195"/>
      <c r="AE113" s="19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</row>
    <row r="114" spans="1:76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194"/>
      <c r="N114" s="194"/>
      <c r="O114" s="198"/>
      <c r="P114" s="198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195"/>
      <c r="AC114" s="195"/>
      <c r="AD114" s="195"/>
      <c r="AE114" s="19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</row>
    <row r="115" spans="1:76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194"/>
      <c r="N115" s="194"/>
      <c r="O115" s="198"/>
      <c r="P115" s="198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195"/>
      <c r="AC115" s="195"/>
      <c r="AD115" s="195"/>
      <c r="AE115" s="19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</row>
    <row r="116" spans="1:76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194"/>
      <c r="N116" s="194"/>
      <c r="O116" s="198"/>
      <c r="P116" s="198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195"/>
      <c r="AC116" s="195"/>
      <c r="AD116" s="195"/>
      <c r="AE116" s="19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</row>
    <row r="117" spans="1:76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194"/>
      <c r="N117" s="194"/>
      <c r="O117" s="198"/>
      <c r="P117" s="198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195"/>
      <c r="AC117" s="195"/>
      <c r="AD117" s="195"/>
      <c r="AE117" s="19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</row>
    <row r="118" spans="1:76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194"/>
      <c r="N118" s="194"/>
      <c r="O118" s="198"/>
      <c r="P118" s="198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195"/>
      <c r="AC118" s="195"/>
      <c r="AD118" s="195"/>
      <c r="AE118" s="19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</row>
    <row r="119" spans="1:76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194"/>
      <c r="N119" s="194"/>
      <c r="O119" s="198"/>
      <c r="P119" s="198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195"/>
      <c r="AC119" s="195"/>
      <c r="AD119" s="195"/>
      <c r="AE119" s="19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</row>
    <row r="120" spans="1:76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194"/>
      <c r="N120" s="194"/>
      <c r="O120" s="198"/>
      <c r="P120" s="198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195"/>
      <c r="AC120" s="195"/>
      <c r="AD120" s="195"/>
      <c r="AE120" s="19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</row>
    <row r="121" spans="1:76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194"/>
      <c r="N121" s="194"/>
      <c r="O121" s="198"/>
      <c r="P121" s="198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195"/>
      <c r="AC121" s="195"/>
      <c r="AD121" s="195"/>
      <c r="AE121" s="19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</row>
    <row r="122" spans="1:76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194"/>
      <c r="N122" s="194"/>
      <c r="O122" s="198"/>
      <c r="P122" s="198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195"/>
      <c r="AC122" s="195"/>
      <c r="AD122" s="195"/>
      <c r="AE122" s="19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</row>
    <row r="123" spans="1:76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194"/>
      <c r="N123" s="194"/>
      <c r="O123" s="198"/>
      <c r="P123" s="198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195"/>
      <c r="AC123" s="195"/>
      <c r="AD123" s="195"/>
      <c r="AE123" s="19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</row>
    <row r="124" spans="1:76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194"/>
      <c r="N124" s="194"/>
      <c r="O124" s="198"/>
      <c r="P124" s="198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195"/>
      <c r="AC124" s="195"/>
      <c r="AD124" s="195"/>
      <c r="AE124" s="19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</row>
    <row r="125" spans="1:76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194"/>
      <c r="N125" s="194"/>
      <c r="O125" s="198"/>
      <c r="P125" s="198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195"/>
      <c r="AC125" s="195"/>
      <c r="AD125" s="195"/>
      <c r="AE125" s="19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</row>
    <row r="126" spans="1:76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194"/>
      <c r="N126" s="194"/>
      <c r="O126" s="198"/>
      <c r="P126" s="198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195"/>
      <c r="AC126" s="195"/>
      <c r="AD126" s="195"/>
      <c r="AE126" s="19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</row>
    <row r="127" spans="1:76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194"/>
      <c r="N127" s="194"/>
      <c r="O127" s="198"/>
      <c r="P127" s="198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195"/>
      <c r="AC127" s="195"/>
      <c r="AD127" s="195"/>
      <c r="AE127" s="19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</row>
    <row r="128" spans="1:76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194"/>
      <c r="N128" s="194"/>
      <c r="O128" s="198"/>
      <c r="P128" s="198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195"/>
      <c r="AC128" s="195"/>
      <c r="AD128" s="195"/>
      <c r="AE128" s="19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</row>
    <row r="129" spans="1:76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194"/>
      <c r="N129" s="194"/>
      <c r="O129" s="198"/>
      <c r="P129" s="198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195"/>
      <c r="AC129" s="195"/>
      <c r="AD129" s="195"/>
      <c r="AE129" s="19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</row>
    <row r="130" spans="1:76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194"/>
      <c r="N130" s="194"/>
      <c r="O130" s="198"/>
      <c r="P130" s="198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195"/>
      <c r="AC130" s="195"/>
      <c r="AD130" s="195"/>
      <c r="AE130" s="19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</row>
    <row r="131" spans="1:76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194"/>
      <c r="N131" s="194"/>
      <c r="O131" s="198"/>
      <c r="P131" s="198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195"/>
      <c r="AC131" s="195"/>
      <c r="AD131" s="195"/>
      <c r="AE131" s="19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</row>
    <row r="132" spans="1:76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194"/>
      <c r="N132" s="194"/>
      <c r="O132" s="198"/>
      <c r="P132" s="198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195"/>
      <c r="AC132" s="195"/>
      <c r="AD132" s="195"/>
      <c r="AE132" s="19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</row>
    <row r="133" spans="1:76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194"/>
      <c r="N133" s="194"/>
      <c r="O133" s="198"/>
      <c r="P133" s="198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195"/>
      <c r="AC133" s="195"/>
      <c r="AD133" s="195"/>
      <c r="AE133" s="19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</row>
    <row r="134" spans="1:76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194"/>
      <c r="N134" s="194"/>
      <c r="O134" s="198"/>
      <c r="P134" s="198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195"/>
      <c r="AC134" s="195"/>
      <c r="AD134" s="195"/>
      <c r="AE134" s="19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</row>
    <row r="135" spans="1:76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194"/>
      <c r="N135" s="194"/>
      <c r="O135" s="198"/>
      <c r="P135" s="198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195"/>
      <c r="AC135" s="195"/>
      <c r="AD135" s="195"/>
      <c r="AE135" s="19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</row>
    <row r="136" spans="1:76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194"/>
      <c r="N136" s="194"/>
      <c r="O136" s="198"/>
      <c r="P136" s="198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195"/>
      <c r="AC136" s="195"/>
      <c r="AD136" s="195"/>
      <c r="AE136" s="19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</row>
    <row r="137" spans="1:76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194"/>
      <c r="N137" s="194"/>
      <c r="O137" s="198"/>
      <c r="P137" s="198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195"/>
      <c r="AC137" s="195"/>
      <c r="AD137" s="195"/>
      <c r="AE137" s="19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</row>
    <row r="138" spans="1:76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194"/>
      <c r="N138" s="194"/>
      <c r="O138" s="198"/>
      <c r="P138" s="198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195"/>
      <c r="AC138" s="195"/>
      <c r="AD138" s="195"/>
      <c r="AE138" s="19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</row>
    <row r="139" spans="1:76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194"/>
      <c r="N139" s="194"/>
      <c r="O139" s="198"/>
      <c r="P139" s="198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195"/>
      <c r="AC139" s="195"/>
      <c r="AD139" s="195"/>
      <c r="AE139" s="19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</row>
    <row r="140" spans="1:76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194"/>
      <c r="N140" s="194"/>
      <c r="O140" s="198"/>
      <c r="P140" s="198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195"/>
      <c r="AC140" s="195"/>
      <c r="AD140" s="195"/>
      <c r="AE140" s="19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</row>
    <row r="141" spans="1:76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194"/>
      <c r="N141" s="194"/>
      <c r="O141" s="198"/>
      <c r="P141" s="198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195"/>
      <c r="AC141" s="195"/>
      <c r="AD141" s="195"/>
      <c r="AE141" s="19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</row>
    <row r="142" spans="1:76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194"/>
      <c r="N142" s="194"/>
      <c r="O142" s="198"/>
      <c r="P142" s="198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195"/>
      <c r="AC142" s="195"/>
      <c r="AD142" s="195"/>
      <c r="AE142" s="19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</row>
    <row r="143" spans="1:76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194"/>
      <c r="N143" s="194"/>
      <c r="O143" s="198"/>
      <c r="P143" s="198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195"/>
      <c r="AC143" s="195"/>
      <c r="AD143" s="195"/>
      <c r="AE143" s="19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</row>
    <row r="144" spans="1:76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194"/>
      <c r="N144" s="194"/>
      <c r="O144" s="198"/>
      <c r="P144" s="198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195"/>
      <c r="AC144" s="195"/>
      <c r="AD144" s="195"/>
      <c r="AE144" s="19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</row>
    <row r="145" spans="1:76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194"/>
      <c r="N145" s="194"/>
      <c r="O145" s="198"/>
      <c r="P145" s="198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195"/>
      <c r="AC145" s="195"/>
      <c r="AD145" s="195"/>
      <c r="AE145" s="19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</row>
    <row r="146" spans="1:76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194"/>
      <c r="N146" s="194"/>
      <c r="O146" s="198"/>
      <c r="P146" s="198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195"/>
      <c r="AC146" s="195"/>
      <c r="AD146" s="195"/>
      <c r="AE146" s="19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</row>
    <row r="147" spans="1:76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194"/>
      <c r="N147" s="194"/>
      <c r="O147" s="198"/>
      <c r="P147" s="198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195"/>
      <c r="AC147" s="195"/>
      <c r="AD147" s="195"/>
      <c r="AE147" s="19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</row>
    <row r="148" spans="1:76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194"/>
      <c r="N148" s="194"/>
      <c r="O148" s="198"/>
      <c r="P148" s="198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195"/>
      <c r="AC148" s="195"/>
      <c r="AD148" s="195"/>
      <c r="AE148" s="19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</row>
    <row r="149" spans="1:76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194"/>
      <c r="N149" s="194"/>
      <c r="O149" s="198"/>
      <c r="P149" s="198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195"/>
      <c r="AC149" s="195"/>
      <c r="AD149" s="195"/>
      <c r="AE149" s="19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</row>
    <row r="150" spans="1:76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194"/>
      <c r="N150" s="194"/>
      <c r="O150" s="198"/>
      <c r="P150" s="198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195"/>
      <c r="AC150" s="195"/>
      <c r="AD150" s="195"/>
      <c r="AE150" s="19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</row>
    <row r="151" spans="1:76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194"/>
      <c r="N151" s="194"/>
      <c r="O151" s="198"/>
      <c r="P151" s="198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195"/>
      <c r="AC151" s="195"/>
      <c r="AD151" s="195"/>
      <c r="AE151" s="19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</row>
    <row r="152" spans="1:76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194"/>
      <c r="N152" s="194"/>
      <c r="O152" s="198"/>
      <c r="P152" s="198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195"/>
      <c r="AC152" s="195"/>
      <c r="AD152" s="195"/>
      <c r="AE152" s="19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</row>
    <row r="153" spans="1:76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194"/>
      <c r="N153" s="194"/>
      <c r="O153" s="198"/>
      <c r="P153" s="198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195"/>
      <c r="AC153" s="195"/>
      <c r="AD153" s="195"/>
      <c r="AE153" s="19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</row>
    <row r="154" spans="1:76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194"/>
      <c r="N154" s="194"/>
      <c r="O154" s="198"/>
      <c r="P154" s="198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195"/>
      <c r="AC154" s="195"/>
      <c r="AD154" s="195"/>
      <c r="AE154" s="19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</row>
    <row r="155" spans="1:76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194"/>
      <c r="N155" s="194"/>
      <c r="O155" s="198"/>
      <c r="P155" s="198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195"/>
      <c r="AC155" s="195"/>
      <c r="AD155" s="195"/>
      <c r="AE155" s="19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</row>
    <row r="156" spans="1:76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194"/>
      <c r="N156" s="194"/>
      <c r="O156" s="198"/>
      <c r="P156" s="198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195"/>
      <c r="AC156" s="195"/>
      <c r="AD156" s="195"/>
      <c r="AE156" s="19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</row>
    <row r="157" spans="1:76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194"/>
      <c r="N157" s="194"/>
      <c r="O157" s="198"/>
      <c r="P157" s="198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195"/>
      <c r="AC157" s="195"/>
      <c r="AD157" s="195"/>
      <c r="AE157" s="19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</row>
    <row r="158" spans="1:76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194"/>
      <c r="N158" s="194"/>
      <c r="O158" s="198"/>
      <c r="P158" s="198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195"/>
      <c r="AC158" s="195"/>
      <c r="AD158" s="195"/>
      <c r="AE158" s="19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</row>
    <row r="159" spans="1:76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194"/>
      <c r="N159" s="194"/>
      <c r="O159" s="198"/>
      <c r="P159" s="198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195"/>
      <c r="AC159" s="195"/>
      <c r="AD159" s="195"/>
      <c r="AE159" s="19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</row>
    <row r="160" spans="1:76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194"/>
      <c r="N160" s="194"/>
      <c r="O160" s="198"/>
      <c r="P160" s="198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195"/>
      <c r="AC160" s="195"/>
      <c r="AD160" s="195"/>
      <c r="AE160" s="19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</row>
    <row r="161" spans="1:76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194"/>
      <c r="N161" s="194"/>
      <c r="O161" s="198"/>
      <c r="P161" s="198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195"/>
      <c r="AC161" s="195"/>
      <c r="AD161" s="195"/>
      <c r="AE161" s="19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</row>
    <row r="162" spans="1:76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194"/>
      <c r="N162" s="194"/>
      <c r="O162" s="198"/>
      <c r="P162" s="198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195"/>
      <c r="AC162" s="195"/>
      <c r="AD162" s="195"/>
      <c r="AE162" s="19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</row>
    <row r="163" spans="1:76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194"/>
      <c r="N163" s="194"/>
      <c r="O163" s="198"/>
      <c r="P163" s="198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195"/>
      <c r="AC163" s="195"/>
      <c r="AD163" s="195"/>
      <c r="AE163" s="19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</row>
    <row r="164" spans="1:76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194"/>
      <c r="N164" s="194"/>
      <c r="O164" s="198"/>
      <c r="P164" s="198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195"/>
      <c r="AC164" s="195"/>
      <c r="AD164" s="195"/>
      <c r="AE164" s="19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</row>
    <row r="165" spans="1:76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194"/>
      <c r="N165" s="194"/>
      <c r="O165" s="198"/>
      <c r="P165" s="198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195"/>
      <c r="AC165" s="195"/>
      <c r="AD165" s="195"/>
      <c r="AE165" s="19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</row>
    <row r="166" spans="1:76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194"/>
      <c r="N166" s="194"/>
      <c r="O166" s="198"/>
      <c r="P166" s="198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195"/>
      <c r="AC166" s="195"/>
      <c r="AD166" s="195"/>
      <c r="AE166" s="19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</row>
    <row r="167" spans="1:76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194"/>
      <c r="N167" s="194"/>
      <c r="O167" s="198"/>
      <c r="P167" s="198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195"/>
      <c r="AC167" s="195"/>
      <c r="AD167" s="195"/>
      <c r="AE167" s="19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</row>
    <row r="168" spans="1:76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194"/>
      <c r="N168" s="194"/>
      <c r="O168" s="198"/>
      <c r="P168" s="198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195"/>
      <c r="AC168" s="195"/>
      <c r="AD168" s="195"/>
      <c r="AE168" s="19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</row>
    <row r="169" spans="1:76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194"/>
      <c r="N169" s="194"/>
      <c r="O169" s="198"/>
      <c r="P169" s="198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195"/>
      <c r="AC169" s="195"/>
      <c r="AD169" s="195"/>
      <c r="AE169" s="19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</row>
    <row r="170" spans="1:76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194"/>
      <c r="N170" s="194"/>
      <c r="O170" s="198"/>
      <c r="P170" s="198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195"/>
      <c r="AC170" s="195"/>
      <c r="AD170" s="195"/>
      <c r="AE170" s="19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</row>
    <row r="171" spans="1:76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194"/>
      <c r="N171" s="194"/>
      <c r="O171" s="198"/>
      <c r="P171" s="198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195"/>
      <c r="AC171" s="195"/>
      <c r="AD171" s="195"/>
      <c r="AE171" s="19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</row>
    <row r="172" spans="1:76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194"/>
      <c r="N172" s="194"/>
      <c r="O172" s="198"/>
      <c r="P172" s="198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195"/>
      <c r="AC172" s="195"/>
      <c r="AD172" s="195"/>
      <c r="AE172" s="19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</row>
    <row r="173" spans="1:76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194"/>
      <c r="N173" s="194"/>
      <c r="O173" s="198"/>
      <c r="P173" s="198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195"/>
      <c r="AC173" s="195"/>
      <c r="AD173" s="195"/>
      <c r="AE173" s="19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</row>
    <row r="174" spans="1:76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194"/>
      <c r="N174" s="194"/>
      <c r="O174" s="198"/>
      <c r="P174" s="198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195"/>
      <c r="AC174" s="195"/>
      <c r="AD174" s="195"/>
      <c r="AE174" s="19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</row>
    <row r="175" spans="1:76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194"/>
      <c r="N175" s="194"/>
      <c r="O175" s="198"/>
      <c r="P175" s="198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195"/>
      <c r="AC175" s="195"/>
      <c r="AD175" s="195"/>
      <c r="AE175" s="19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</row>
    <row r="176" spans="1:76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194"/>
      <c r="N176" s="194"/>
      <c r="O176" s="198"/>
      <c r="P176" s="198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195"/>
      <c r="AC176" s="195"/>
      <c r="AD176" s="195"/>
      <c r="AE176" s="19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</row>
    <row r="177" spans="1:76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194"/>
      <c r="N177" s="194"/>
      <c r="O177" s="198"/>
      <c r="P177" s="198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195"/>
      <c r="AC177" s="195"/>
      <c r="AD177" s="195"/>
      <c r="AE177" s="19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</row>
    <row r="178" spans="1:76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194"/>
      <c r="N178" s="194"/>
      <c r="O178" s="198"/>
      <c r="P178" s="198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195"/>
      <c r="AC178" s="195"/>
      <c r="AD178" s="195"/>
      <c r="AE178" s="19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</row>
    <row r="179" spans="1:76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194"/>
      <c r="N179" s="194"/>
      <c r="O179" s="198"/>
      <c r="P179" s="198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195"/>
      <c r="AC179" s="195"/>
      <c r="AD179" s="195"/>
      <c r="AE179" s="19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</row>
    <row r="180" spans="1:76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194"/>
      <c r="N180" s="194"/>
      <c r="O180" s="198"/>
      <c r="P180" s="198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195"/>
      <c r="AC180" s="195"/>
      <c r="AD180" s="195"/>
      <c r="AE180" s="19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</row>
    <row r="181" spans="1:76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194"/>
      <c r="N181" s="194"/>
      <c r="O181" s="198"/>
      <c r="P181" s="198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195"/>
      <c r="AC181" s="195"/>
      <c r="AD181" s="195"/>
      <c r="AE181" s="19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</row>
    <row r="182" spans="1:76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194"/>
      <c r="N182" s="194"/>
      <c r="O182" s="198"/>
      <c r="P182" s="198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195"/>
      <c r="AC182" s="195"/>
      <c r="AD182" s="195"/>
      <c r="AE182" s="19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</row>
    <row r="183" spans="1:76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194"/>
      <c r="N183" s="194"/>
      <c r="O183" s="198"/>
      <c r="P183" s="198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195"/>
      <c r="AC183" s="195"/>
      <c r="AD183" s="195"/>
      <c r="AE183" s="19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</row>
    <row r="184" spans="1:76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194"/>
      <c r="N184" s="194"/>
      <c r="O184" s="198"/>
      <c r="P184" s="198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195"/>
      <c r="AC184" s="195"/>
      <c r="AD184" s="195"/>
      <c r="AE184" s="19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</row>
    <row r="185" spans="1:76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194"/>
      <c r="N185" s="194"/>
      <c r="O185" s="198"/>
      <c r="P185" s="198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195"/>
      <c r="AC185" s="195"/>
      <c r="AD185" s="195"/>
      <c r="AE185" s="19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</row>
    <row r="186" spans="1:76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194"/>
      <c r="N186" s="194"/>
      <c r="O186" s="198"/>
      <c r="P186" s="198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195"/>
      <c r="AC186" s="195"/>
      <c r="AD186" s="195"/>
      <c r="AE186" s="19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</row>
    <row r="187" spans="1:76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194"/>
      <c r="N187" s="194"/>
      <c r="O187" s="198"/>
      <c r="P187" s="198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195"/>
      <c r="AC187" s="195"/>
      <c r="AD187" s="195"/>
      <c r="AE187" s="19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</row>
    <row r="188" spans="1:76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194"/>
      <c r="N188" s="194"/>
      <c r="O188" s="198"/>
      <c r="P188" s="198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195"/>
      <c r="AC188" s="195"/>
      <c r="AD188" s="195"/>
      <c r="AE188" s="19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</row>
    <row r="189" spans="1:76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194"/>
      <c r="N189" s="194"/>
      <c r="O189" s="198"/>
      <c r="P189" s="198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195"/>
      <c r="AC189" s="195"/>
      <c r="AD189" s="195"/>
      <c r="AE189" s="19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</row>
    <row r="190" spans="1:76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194"/>
      <c r="N190" s="194"/>
      <c r="O190" s="198"/>
      <c r="P190" s="198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195"/>
      <c r="AC190" s="195"/>
      <c r="AD190" s="195"/>
      <c r="AE190" s="19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</row>
    <row r="191" spans="1:76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194"/>
      <c r="N191" s="194"/>
      <c r="O191" s="198"/>
      <c r="P191" s="198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195"/>
      <c r="AC191" s="195"/>
      <c r="AD191" s="195"/>
      <c r="AE191" s="19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</row>
    <row r="192" spans="1:76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194"/>
      <c r="N192" s="194"/>
      <c r="O192" s="198"/>
      <c r="P192" s="198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195"/>
      <c r="AC192" s="195"/>
      <c r="AD192" s="195"/>
      <c r="AE192" s="19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</row>
    <row r="193" spans="1:76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194"/>
      <c r="N193" s="194"/>
      <c r="O193" s="198"/>
      <c r="P193" s="198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195"/>
      <c r="AC193" s="195"/>
      <c r="AD193" s="195"/>
      <c r="AE193" s="19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</row>
    <row r="194" spans="1:76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194"/>
      <c r="N194" s="194"/>
      <c r="O194" s="198"/>
      <c r="P194" s="198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195"/>
      <c r="AC194" s="195"/>
      <c r="AD194" s="195"/>
      <c r="AE194" s="19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</row>
    <row r="195" spans="1:76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194"/>
      <c r="N195" s="194"/>
      <c r="O195" s="198"/>
      <c r="P195" s="198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195"/>
      <c r="AC195" s="195"/>
      <c r="AD195" s="195"/>
      <c r="AE195" s="19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</row>
    <row r="196" spans="1:76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194"/>
      <c r="N196" s="194"/>
      <c r="O196" s="198"/>
      <c r="P196" s="198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195"/>
      <c r="AC196" s="195"/>
      <c r="AD196" s="195"/>
      <c r="AE196" s="19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</row>
    <row r="197" spans="1:76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194"/>
      <c r="N197" s="194"/>
      <c r="O197" s="198"/>
      <c r="P197" s="198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195"/>
      <c r="AC197" s="195"/>
      <c r="AD197" s="195"/>
      <c r="AE197" s="19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</row>
    <row r="198" spans="1:76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194"/>
      <c r="N198" s="194"/>
      <c r="O198" s="198"/>
      <c r="P198" s="198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195"/>
      <c r="AC198" s="195"/>
      <c r="AD198" s="195"/>
      <c r="AE198" s="19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</row>
    <row r="199" spans="1:76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194"/>
      <c r="N199" s="194"/>
      <c r="O199" s="198"/>
      <c r="P199" s="198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195"/>
      <c r="AC199" s="195"/>
      <c r="AD199" s="195"/>
      <c r="AE199" s="19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</row>
    <row r="200" spans="1:76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194"/>
      <c r="N200" s="194"/>
      <c r="O200" s="198"/>
      <c r="P200" s="198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195"/>
      <c r="AC200" s="195"/>
      <c r="AD200" s="195"/>
      <c r="AE200" s="19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</row>
    <row r="201" spans="1:76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194"/>
      <c r="N201" s="194"/>
      <c r="O201" s="198"/>
      <c r="P201" s="198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195"/>
      <c r="AC201" s="195"/>
      <c r="AD201" s="195"/>
      <c r="AE201" s="19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</row>
    <row r="202" spans="1:76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194"/>
      <c r="N202" s="194"/>
      <c r="O202" s="198"/>
      <c r="P202" s="198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195"/>
      <c r="AC202" s="195"/>
      <c r="AD202" s="195"/>
      <c r="AE202" s="19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</row>
    <row r="203" spans="1:76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194"/>
      <c r="N203" s="194"/>
      <c r="O203" s="198"/>
      <c r="P203" s="198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195"/>
      <c r="AC203" s="195"/>
      <c r="AD203" s="195"/>
      <c r="AE203" s="19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</row>
    <row r="204" spans="1:76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194"/>
      <c r="N204" s="194"/>
      <c r="O204" s="198"/>
      <c r="P204" s="198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195"/>
      <c r="AC204" s="195"/>
      <c r="AD204" s="195"/>
      <c r="AE204" s="19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</row>
    <row r="205" spans="1:76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194"/>
      <c r="N205" s="194"/>
      <c r="O205" s="198"/>
      <c r="P205" s="198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195"/>
      <c r="AC205" s="195"/>
      <c r="AD205" s="195"/>
      <c r="AE205" s="19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</row>
    <row r="206" spans="1:76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194"/>
      <c r="N206" s="194"/>
      <c r="O206" s="198"/>
      <c r="P206" s="198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195"/>
      <c r="AC206" s="195"/>
      <c r="AD206" s="195"/>
      <c r="AE206" s="19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</row>
    <row r="207" spans="1:76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194"/>
      <c r="N207" s="194"/>
      <c r="O207" s="198"/>
      <c r="P207" s="198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195"/>
      <c r="AC207" s="195"/>
      <c r="AD207" s="195"/>
      <c r="AE207" s="19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</row>
    <row r="208" spans="1:76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194"/>
      <c r="N208" s="194"/>
      <c r="O208" s="198"/>
      <c r="P208" s="198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195"/>
      <c r="AC208" s="195"/>
      <c r="AD208" s="195"/>
      <c r="AE208" s="19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</row>
    <row r="209" spans="1:76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194"/>
      <c r="N209" s="194"/>
      <c r="O209" s="198"/>
      <c r="P209" s="198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195"/>
      <c r="AC209" s="195"/>
      <c r="AD209" s="195"/>
      <c r="AE209" s="19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</row>
    <row r="210" spans="1:76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194"/>
      <c r="N210" s="194"/>
      <c r="O210" s="198"/>
      <c r="P210" s="198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195"/>
      <c r="AC210" s="195"/>
      <c r="AD210" s="195"/>
      <c r="AE210" s="19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</row>
    <row r="211" spans="1:76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194"/>
      <c r="N211" s="194"/>
      <c r="O211" s="198"/>
      <c r="P211" s="198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195"/>
      <c r="AC211" s="195"/>
      <c r="AD211" s="195"/>
      <c r="AE211" s="19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</row>
    <row r="212" spans="1:76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194"/>
      <c r="N212" s="194"/>
      <c r="O212" s="198"/>
      <c r="P212" s="198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195"/>
      <c r="AC212" s="195"/>
      <c r="AD212" s="195"/>
      <c r="AE212" s="19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</row>
    <row r="213" spans="1:76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194"/>
      <c r="N213" s="194"/>
      <c r="O213" s="198"/>
      <c r="P213" s="198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195"/>
      <c r="AC213" s="195"/>
      <c r="AD213" s="195"/>
      <c r="AE213" s="19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</row>
    <row r="214" spans="1:76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194"/>
      <c r="N214" s="194"/>
      <c r="O214" s="198"/>
      <c r="P214" s="198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195"/>
      <c r="AC214" s="195"/>
      <c r="AD214" s="195"/>
      <c r="AE214" s="19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</row>
    <row r="215" spans="1:76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194"/>
      <c r="N215" s="194"/>
      <c r="O215" s="198"/>
      <c r="P215" s="198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195"/>
      <c r="AC215" s="195"/>
      <c r="AD215" s="195"/>
      <c r="AE215" s="19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</row>
    <row r="216" spans="1:76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194"/>
      <c r="N216" s="194"/>
      <c r="O216" s="198"/>
      <c r="P216" s="198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195"/>
      <c r="AC216" s="195"/>
      <c r="AD216" s="195"/>
      <c r="AE216" s="19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</row>
    <row r="217" spans="1:76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194"/>
      <c r="N217" s="194"/>
      <c r="O217" s="198"/>
      <c r="P217" s="198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195"/>
      <c r="AC217" s="195"/>
      <c r="AD217" s="195"/>
      <c r="AE217" s="19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</row>
    <row r="218" spans="1:76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194"/>
      <c r="N218" s="194"/>
      <c r="O218" s="198"/>
      <c r="P218" s="198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195"/>
      <c r="AC218" s="195"/>
      <c r="AD218" s="195"/>
      <c r="AE218" s="19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</row>
    <row r="219" spans="1:76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194"/>
      <c r="N219" s="194"/>
      <c r="O219" s="198"/>
      <c r="P219" s="198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195"/>
      <c r="AC219" s="195"/>
      <c r="AD219" s="195"/>
      <c r="AE219" s="19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</row>
    <row r="220" spans="1:76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194"/>
      <c r="N220" s="194"/>
      <c r="O220" s="198"/>
      <c r="P220" s="198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195"/>
      <c r="AC220" s="195"/>
      <c r="AD220" s="195"/>
      <c r="AE220" s="19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</row>
    <row r="221" spans="1:76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194"/>
      <c r="N221" s="194"/>
      <c r="O221" s="198"/>
      <c r="P221" s="198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195"/>
      <c r="AC221" s="195"/>
      <c r="AD221" s="195"/>
      <c r="AE221" s="19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</row>
    <row r="222" spans="1:76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194"/>
      <c r="N222" s="194"/>
      <c r="O222" s="198"/>
      <c r="P222" s="198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195"/>
      <c r="AC222" s="195"/>
      <c r="AD222" s="195"/>
      <c r="AE222" s="19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</row>
    <row r="223" spans="1:76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194"/>
      <c r="N223" s="194"/>
      <c r="O223" s="198"/>
      <c r="P223" s="198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195"/>
      <c r="AC223" s="195"/>
      <c r="AD223" s="195"/>
      <c r="AE223" s="19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</row>
    <row r="224" spans="1:76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194"/>
      <c r="N224" s="194"/>
      <c r="O224" s="198"/>
      <c r="P224" s="198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195"/>
      <c r="AC224" s="195"/>
      <c r="AD224" s="195"/>
      <c r="AE224" s="19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</row>
    <row r="225" spans="1:76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194"/>
      <c r="N225" s="194"/>
      <c r="O225" s="198"/>
      <c r="P225" s="198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195"/>
      <c r="AC225" s="195"/>
      <c r="AD225" s="195"/>
      <c r="AE225" s="19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</row>
    <row r="226" spans="1:76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194"/>
      <c r="N226" s="194"/>
      <c r="O226" s="198"/>
      <c r="P226" s="198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195"/>
      <c r="AC226" s="195"/>
      <c r="AD226" s="195"/>
      <c r="AE226" s="19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</row>
    <row r="227" spans="1:76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194"/>
      <c r="N227" s="194"/>
      <c r="O227" s="198"/>
      <c r="P227" s="198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195"/>
      <c r="AC227" s="195"/>
      <c r="AD227" s="195"/>
      <c r="AE227" s="19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</row>
    <row r="228" spans="1:76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194"/>
      <c r="N228" s="194"/>
      <c r="O228" s="198"/>
      <c r="P228" s="198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195"/>
      <c r="AC228" s="195"/>
      <c r="AD228" s="195"/>
      <c r="AE228" s="19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</row>
    <row r="229" spans="1:76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194"/>
      <c r="N229" s="194"/>
      <c r="O229" s="198"/>
      <c r="P229" s="198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195"/>
      <c r="AC229" s="195"/>
      <c r="AD229" s="195"/>
      <c r="AE229" s="19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</row>
    <row r="230" spans="1:76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194"/>
      <c r="N230" s="194"/>
      <c r="O230" s="198"/>
      <c r="P230" s="198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195"/>
      <c r="AC230" s="195"/>
      <c r="AD230" s="195"/>
      <c r="AE230" s="19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</row>
    <row r="231" spans="1:76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194"/>
      <c r="N231" s="194"/>
      <c r="O231" s="198"/>
      <c r="P231" s="198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195"/>
      <c r="AC231" s="195"/>
      <c r="AD231" s="195"/>
      <c r="AE231" s="19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</row>
    <row r="232" spans="1:76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194"/>
      <c r="N232" s="194"/>
      <c r="O232" s="198"/>
      <c r="P232" s="198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195"/>
      <c r="AC232" s="195"/>
      <c r="AD232" s="195"/>
      <c r="AE232" s="19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</row>
    <row r="233" spans="1:76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194"/>
      <c r="N233" s="194"/>
      <c r="O233" s="198"/>
      <c r="P233" s="198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195"/>
      <c r="AC233" s="195"/>
      <c r="AD233" s="195"/>
      <c r="AE233" s="19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</row>
    <row r="234" spans="1:76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194"/>
      <c r="N234" s="194"/>
      <c r="O234" s="198"/>
      <c r="P234" s="198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195"/>
      <c r="AC234" s="195"/>
      <c r="AD234" s="195"/>
      <c r="AE234" s="19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</row>
    <row r="235" spans="1:76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194"/>
      <c r="N235" s="194"/>
      <c r="O235" s="198"/>
      <c r="P235" s="198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195"/>
      <c r="AC235" s="195"/>
      <c r="AD235" s="195"/>
      <c r="AE235" s="19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</row>
    <row r="236" spans="1:76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194"/>
      <c r="N236" s="194"/>
      <c r="O236" s="198"/>
      <c r="P236" s="198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195"/>
      <c r="AC236" s="195"/>
      <c r="AD236" s="195"/>
      <c r="AE236" s="19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</row>
    <row r="237" spans="1:76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194"/>
      <c r="N237" s="194"/>
      <c r="O237" s="198"/>
      <c r="P237" s="198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195"/>
      <c r="AC237" s="195"/>
      <c r="AD237" s="195"/>
      <c r="AE237" s="19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</row>
    <row r="238" spans="1:76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194"/>
      <c r="N238" s="194"/>
      <c r="O238" s="198"/>
      <c r="P238" s="198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195"/>
      <c r="AC238" s="195"/>
      <c r="AD238" s="195"/>
      <c r="AE238" s="19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</row>
    <row r="239" spans="1:76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194"/>
      <c r="N239" s="194"/>
      <c r="O239" s="198"/>
      <c r="P239" s="198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195"/>
      <c r="AC239" s="195"/>
      <c r="AD239" s="195"/>
      <c r="AE239" s="19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</row>
    <row r="240" spans="1:76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194"/>
      <c r="N240" s="194"/>
      <c r="O240" s="198"/>
      <c r="P240" s="198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195"/>
      <c r="AC240" s="195"/>
      <c r="AD240" s="195"/>
      <c r="AE240" s="19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</row>
    <row r="241" spans="1:76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194"/>
      <c r="N241" s="194"/>
      <c r="O241" s="198"/>
      <c r="P241" s="198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195"/>
      <c r="AC241" s="195"/>
      <c r="AD241" s="195"/>
      <c r="AE241" s="19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</row>
    <row r="242" spans="1:76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194"/>
      <c r="N242" s="194"/>
      <c r="O242" s="198"/>
      <c r="P242" s="198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195"/>
      <c r="AC242" s="195"/>
      <c r="AD242" s="195"/>
      <c r="AE242" s="19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</row>
    <row r="243" spans="1:76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194"/>
      <c r="N243" s="194"/>
      <c r="O243" s="198"/>
      <c r="P243" s="198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195"/>
      <c r="AC243" s="195"/>
      <c r="AD243" s="195"/>
      <c r="AE243" s="19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</row>
    <row r="244" spans="1:76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194"/>
      <c r="N244" s="194"/>
      <c r="O244" s="198"/>
      <c r="P244" s="198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195"/>
      <c r="AC244" s="195"/>
      <c r="AD244" s="195"/>
      <c r="AE244" s="19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</row>
    <row r="245" spans="1:76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194"/>
      <c r="N245" s="194"/>
      <c r="O245" s="198"/>
      <c r="P245" s="198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195"/>
      <c r="AC245" s="195"/>
      <c r="AD245" s="195"/>
      <c r="AE245" s="19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</row>
    <row r="246" spans="1:76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194"/>
      <c r="N246" s="194"/>
      <c r="O246" s="198"/>
      <c r="P246" s="198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195"/>
      <c r="AC246" s="195"/>
      <c r="AD246" s="195"/>
      <c r="AE246" s="19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</row>
    <row r="247" spans="1:76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194"/>
      <c r="N247" s="194"/>
      <c r="O247" s="198"/>
      <c r="P247" s="198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195"/>
      <c r="AC247" s="195"/>
      <c r="AD247" s="195"/>
      <c r="AE247" s="19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</row>
    <row r="248" spans="1:76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194"/>
      <c r="N248" s="194"/>
      <c r="O248" s="198"/>
      <c r="P248" s="198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195"/>
      <c r="AC248" s="195"/>
      <c r="AD248" s="195"/>
      <c r="AE248" s="19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</row>
    <row r="249" spans="1:76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194"/>
      <c r="N249" s="194"/>
      <c r="O249" s="198"/>
      <c r="P249" s="198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195"/>
      <c r="AC249" s="195"/>
      <c r="AD249" s="195"/>
      <c r="AE249" s="19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</row>
    <row r="250" spans="1:76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194"/>
      <c r="N250" s="194"/>
      <c r="O250" s="198"/>
      <c r="P250" s="198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195"/>
      <c r="AC250" s="195"/>
      <c r="AD250" s="195"/>
      <c r="AE250" s="19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</row>
    <row r="251" spans="1:76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194"/>
      <c r="N251" s="194"/>
      <c r="O251" s="198"/>
      <c r="P251" s="198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195"/>
      <c r="AC251" s="195"/>
      <c r="AD251" s="195"/>
      <c r="AE251" s="19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</row>
    <row r="252" spans="1:76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194"/>
      <c r="N252" s="194"/>
      <c r="O252" s="198"/>
      <c r="P252" s="198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195"/>
      <c r="AC252" s="195"/>
      <c r="AD252" s="195"/>
      <c r="AE252" s="19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</row>
    <row r="253" spans="1:76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194"/>
      <c r="N253" s="194"/>
      <c r="O253" s="198"/>
      <c r="P253" s="198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195"/>
      <c r="AC253" s="195"/>
      <c r="AD253" s="195"/>
      <c r="AE253" s="19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</row>
    <row r="254" spans="1:76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194"/>
      <c r="N254" s="194"/>
      <c r="O254" s="198"/>
      <c r="P254" s="198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195"/>
      <c r="AC254" s="195"/>
      <c r="AD254" s="195"/>
      <c r="AE254" s="19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</row>
    <row r="255" spans="1:76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194"/>
      <c r="N255" s="194"/>
      <c r="O255" s="198"/>
      <c r="P255" s="198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195"/>
      <c r="AC255" s="195"/>
      <c r="AD255" s="195"/>
      <c r="AE255" s="19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</row>
    <row r="256" spans="1:76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194"/>
      <c r="N256" s="194"/>
      <c r="O256" s="198"/>
      <c r="P256" s="198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195"/>
      <c r="AC256" s="195"/>
      <c r="AD256" s="195"/>
      <c r="AE256" s="19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</row>
    <row r="257" spans="1:76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194"/>
      <c r="N257" s="194"/>
      <c r="O257" s="198"/>
      <c r="P257" s="198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195"/>
      <c r="AC257" s="195"/>
      <c r="AD257" s="195"/>
      <c r="AE257" s="19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</row>
    <row r="258" spans="1:76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194"/>
      <c r="N258" s="194"/>
      <c r="O258" s="198"/>
      <c r="P258" s="198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195"/>
      <c r="AC258" s="195"/>
      <c r="AD258" s="195"/>
      <c r="AE258" s="19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</row>
    <row r="259" spans="1:76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194"/>
      <c r="N259" s="194"/>
      <c r="O259" s="198"/>
      <c r="P259" s="198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195"/>
      <c r="AC259" s="195"/>
      <c r="AD259" s="195"/>
      <c r="AE259" s="19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</row>
    <row r="260" spans="1:76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194"/>
      <c r="N260" s="194"/>
      <c r="O260" s="198"/>
      <c r="P260" s="198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195"/>
      <c r="AC260" s="195"/>
      <c r="AD260" s="195"/>
      <c r="AE260" s="19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</row>
    <row r="261" spans="1:76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194"/>
      <c r="N261" s="194"/>
      <c r="O261" s="198"/>
      <c r="P261" s="198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195"/>
      <c r="AC261" s="195"/>
      <c r="AD261" s="195"/>
      <c r="AE261" s="19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</row>
    <row r="262" spans="1:76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194"/>
      <c r="N262" s="194"/>
      <c r="O262" s="198"/>
      <c r="P262" s="198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195"/>
      <c r="AC262" s="195"/>
      <c r="AD262" s="195"/>
      <c r="AE262" s="19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</row>
    <row r="263" spans="1:76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194"/>
      <c r="N263" s="194"/>
      <c r="O263" s="198"/>
      <c r="P263" s="198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195"/>
      <c r="AC263" s="195"/>
      <c r="AD263" s="195"/>
      <c r="AE263" s="19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</row>
    <row r="264" spans="1:76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194"/>
      <c r="N264" s="194"/>
      <c r="O264" s="198"/>
      <c r="P264" s="198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195"/>
      <c r="AC264" s="195"/>
      <c r="AD264" s="195"/>
      <c r="AE264" s="19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</row>
    <row r="265" spans="1:76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194"/>
      <c r="N265" s="194"/>
      <c r="O265" s="198"/>
      <c r="P265" s="198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195"/>
      <c r="AC265" s="195"/>
      <c r="AD265" s="195"/>
      <c r="AE265" s="19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</row>
    <row r="266" spans="1:76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194"/>
      <c r="N266" s="194"/>
      <c r="O266" s="198"/>
      <c r="P266" s="198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195"/>
      <c r="AC266" s="195"/>
      <c r="AD266" s="195"/>
      <c r="AE266" s="19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</row>
    <row r="267" spans="1:76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194"/>
      <c r="N267" s="194"/>
      <c r="O267" s="198"/>
      <c r="P267" s="198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195"/>
      <c r="AC267" s="195"/>
      <c r="AD267" s="195"/>
      <c r="AE267" s="19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</row>
    <row r="268" spans="1:76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194"/>
      <c r="N268" s="194"/>
      <c r="O268" s="198"/>
      <c r="P268" s="198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195"/>
      <c r="AC268" s="195"/>
      <c r="AD268" s="195"/>
      <c r="AE268" s="19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</row>
    <row r="269" spans="1:76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194"/>
      <c r="N269" s="194"/>
      <c r="O269" s="198"/>
      <c r="P269" s="198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195"/>
      <c r="AC269" s="195"/>
      <c r="AD269" s="195"/>
      <c r="AE269" s="19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</row>
    <row r="270" spans="1:76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194"/>
      <c r="N270" s="194"/>
      <c r="O270" s="198"/>
      <c r="P270" s="198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195"/>
      <c r="AC270" s="195"/>
      <c r="AD270" s="195"/>
      <c r="AE270" s="19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</row>
    <row r="271" spans="1:76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194"/>
      <c r="N271" s="194"/>
      <c r="O271" s="198"/>
      <c r="P271" s="198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195"/>
      <c r="AC271" s="195"/>
      <c r="AD271" s="195"/>
      <c r="AE271" s="19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</row>
    <row r="272" spans="1:76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194"/>
      <c r="N272" s="194"/>
      <c r="O272" s="198"/>
      <c r="P272" s="198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195"/>
      <c r="AC272" s="195"/>
      <c r="AD272" s="195"/>
      <c r="AE272" s="19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</row>
    <row r="273" spans="1:76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194"/>
      <c r="N273" s="194"/>
      <c r="O273" s="198"/>
      <c r="P273" s="198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195"/>
      <c r="AC273" s="195"/>
      <c r="AD273" s="195"/>
      <c r="AE273" s="19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</row>
    <row r="274" spans="1:76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194"/>
      <c r="N274" s="194"/>
      <c r="O274" s="198"/>
      <c r="P274" s="198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195"/>
      <c r="AC274" s="195"/>
      <c r="AD274" s="195"/>
      <c r="AE274" s="19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</row>
    <row r="275" spans="1:76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194"/>
      <c r="N275" s="194"/>
      <c r="O275" s="198"/>
      <c r="P275" s="198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195"/>
      <c r="AC275" s="195"/>
      <c r="AD275" s="195"/>
      <c r="AE275" s="19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</row>
    <row r="276" spans="1:76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194"/>
      <c r="N276" s="194"/>
      <c r="O276" s="198"/>
      <c r="P276" s="198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195"/>
      <c r="AC276" s="195"/>
      <c r="AD276" s="195"/>
      <c r="AE276" s="19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</row>
    <row r="277" spans="1:76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194"/>
      <c r="N277" s="194"/>
      <c r="O277" s="198"/>
      <c r="P277" s="198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195"/>
      <c r="AC277" s="195"/>
      <c r="AD277" s="195"/>
      <c r="AE277" s="19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</row>
    <row r="278" spans="1:76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194"/>
      <c r="N278" s="194"/>
      <c r="O278" s="198"/>
      <c r="P278" s="198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195"/>
      <c r="AC278" s="195"/>
      <c r="AD278" s="195"/>
      <c r="AE278" s="19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</row>
    <row r="279" spans="1:76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194"/>
      <c r="N279" s="194"/>
      <c r="O279" s="198"/>
      <c r="P279" s="198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195"/>
      <c r="AC279" s="195"/>
      <c r="AD279" s="195"/>
      <c r="AE279" s="19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</row>
    <row r="280" spans="1:76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194"/>
      <c r="N280" s="194"/>
      <c r="O280" s="198"/>
      <c r="P280" s="198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195"/>
      <c r="AC280" s="195"/>
      <c r="AD280" s="195"/>
      <c r="AE280" s="19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</row>
    <row r="281" spans="1:76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194"/>
      <c r="N281" s="194"/>
      <c r="O281" s="198"/>
      <c r="P281" s="198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195"/>
      <c r="AC281" s="195"/>
      <c r="AD281" s="195"/>
      <c r="AE281" s="19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</row>
    <row r="282" spans="1:76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194"/>
      <c r="N282" s="194"/>
      <c r="O282" s="198"/>
      <c r="P282" s="198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195"/>
      <c r="AC282" s="195"/>
      <c r="AD282" s="195"/>
      <c r="AE282" s="19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</row>
    <row r="283" spans="1:76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194"/>
      <c r="N283" s="194"/>
      <c r="O283" s="198"/>
      <c r="P283" s="198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195"/>
      <c r="AC283" s="195"/>
      <c r="AD283" s="195"/>
      <c r="AE283" s="19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</row>
    <row r="284" spans="1:76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194"/>
      <c r="N284" s="194"/>
      <c r="O284" s="198"/>
      <c r="P284" s="198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195"/>
      <c r="AC284" s="195"/>
      <c r="AD284" s="195"/>
      <c r="AE284" s="19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</row>
    <row r="285" spans="1:76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194"/>
      <c r="N285" s="194"/>
      <c r="O285" s="198"/>
      <c r="P285" s="198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195"/>
      <c r="AC285" s="195"/>
      <c r="AD285" s="195"/>
      <c r="AE285" s="19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</row>
    <row r="286" spans="1:76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194"/>
      <c r="N286" s="194"/>
      <c r="O286" s="198"/>
      <c r="P286" s="198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195"/>
      <c r="AC286" s="195"/>
      <c r="AD286" s="195"/>
      <c r="AE286" s="19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</row>
    <row r="287" spans="1:76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194"/>
      <c r="N287" s="194"/>
      <c r="O287" s="198"/>
      <c r="P287" s="198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195"/>
      <c r="AC287" s="195"/>
      <c r="AD287" s="195"/>
      <c r="AE287" s="19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</row>
    <row r="288" spans="1:76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194"/>
      <c r="N288" s="194"/>
      <c r="O288" s="198"/>
      <c r="P288" s="198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195"/>
      <c r="AC288" s="195"/>
      <c r="AD288" s="195"/>
      <c r="AE288" s="19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</row>
    <row r="289" spans="1:76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194"/>
      <c r="N289" s="194"/>
      <c r="O289" s="198"/>
      <c r="P289" s="198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195"/>
      <c r="AC289" s="195"/>
      <c r="AD289" s="195"/>
      <c r="AE289" s="19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</row>
    <row r="290" spans="1:76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194"/>
      <c r="N290" s="194"/>
      <c r="O290" s="198"/>
      <c r="P290" s="198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195"/>
      <c r="AC290" s="195"/>
      <c r="AD290" s="195"/>
      <c r="AE290" s="19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</row>
    <row r="291" spans="1:76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194"/>
      <c r="N291" s="194"/>
      <c r="O291" s="198"/>
      <c r="P291" s="198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195"/>
      <c r="AC291" s="195"/>
      <c r="AD291" s="195"/>
      <c r="AE291" s="19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</row>
    <row r="292" spans="1:76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194"/>
      <c r="N292" s="194"/>
      <c r="O292" s="198"/>
      <c r="P292" s="198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195"/>
      <c r="AC292" s="195"/>
      <c r="AD292" s="195"/>
      <c r="AE292" s="19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</row>
    <row r="293" spans="1:76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194"/>
      <c r="N293" s="194"/>
      <c r="O293" s="198"/>
      <c r="P293" s="198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195"/>
      <c r="AC293" s="195"/>
      <c r="AD293" s="195"/>
      <c r="AE293" s="19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</row>
    <row r="294" spans="1:76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194"/>
      <c r="N294" s="194"/>
      <c r="O294" s="198"/>
      <c r="P294" s="198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195"/>
      <c r="AC294" s="195"/>
      <c r="AD294" s="195"/>
      <c r="AE294" s="19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</row>
    <row r="295" spans="1:76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194"/>
      <c r="N295" s="194"/>
      <c r="O295" s="198"/>
      <c r="P295" s="198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195"/>
      <c r="AC295" s="195"/>
      <c r="AD295" s="195"/>
      <c r="AE295" s="19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</row>
    <row r="296" spans="1:76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194"/>
      <c r="N296" s="194"/>
      <c r="O296" s="198"/>
      <c r="P296" s="198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195"/>
      <c r="AC296" s="195"/>
      <c r="AD296" s="195"/>
      <c r="AE296" s="19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</row>
    <row r="297" spans="1:76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194"/>
      <c r="N297" s="194"/>
      <c r="O297" s="198"/>
      <c r="P297" s="198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195"/>
      <c r="AC297" s="195"/>
      <c r="AD297" s="195"/>
      <c r="AE297" s="19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</row>
    <row r="298" spans="1:76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194"/>
      <c r="N298" s="194"/>
      <c r="O298" s="198"/>
      <c r="P298" s="198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195"/>
      <c r="AC298" s="195"/>
      <c r="AD298" s="195"/>
      <c r="AE298" s="19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</row>
    <row r="299" spans="1:76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194"/>
      <c r="N299" s="194"/>
      <c r="O299" s="198"/>
      <c r="P299" s="198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195"/>
      <c r="AC299" s="195"/>
      <c r="AD299" s="195"/>
      <c r="AE299" s="19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</row>
    <row r="300" spans="1:76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194"/>
      <c r="N300" s="194"/>
      <c r="O300" s="198"/>
      <c r="P300" s="198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195"/>
      <c r="AC300" s="195"/>
      <c r="AD300" s="195"/>
      <c r="AE300" s="19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</row>
    <row r="301" spans="1:76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194"/>
      <c r="N301" s="194"/>
      <c r="O301" s="198"/>
      <c r="P301" s="198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195"/>
      <c r="AC301" s="195"/>
      <c r="AD301" s="195"/>
      <c r="AE301" s="19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</row>
    <row r="302" spans="1:76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194"/>
      <c r="N302" s="194"/>
      <c r="O302" s="198"/>
      <c r="P302" s="198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195"/>
      <c r="AC302" s="195"/>
      <c r="AD302" s="195"/>
      <c r="AE302" s="19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</row>
    <row r="303" spans="1:76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194"/>
      <c r="N303" s="194"/>
      <c r="O303" s="198"/>
      <c r="P303" s="198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195"/>
      <c r="AC303" s="195"/>
      <c r="AD303" s="195"/>
      <c r="AE303" s="19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</row>
    <row r="304" spans="1:76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194"/>
      <c r="N304" s="194"/>
      <c r="O304" s="198"/>
      <c r="P304" s="198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195"/>
      <c r="AC304" s="195"/>
      <c r="AD304" s="195"/>
      <c r="AE304" s="19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</row>
    <row r="305" spans="1:76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194"/>
      <c r="N305" s="194"/>
      <c r="O305" s="198"/>
      <c r="P305" s="198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195"/>
      <c r="AC305" s="195"/>
      <c r="AD305" s="195"/>
      <c r="AE305" s="19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</row>
    <row r="306" spans="1:76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194"/>
      <c r="N306" s="194"/>
      <c r="O306" s="198"/>
      <c r="P306" s="198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195"/>
      <c r="AC306" s="195"/>
      <c r="AD306" s="195"/>
      <c r="AE306" s="19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</row>
    <row r="307" spans="1:76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194"/>
      <c r="N307" s="194"/>
      <c r="O307" s="198"/>
      <c r="P307" s="198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195"/>
      <c r="AC307" s="195"/>
      <c r="AD307" s="195"/>
      <c r="AE307" s="19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</row>
    <row r="308" spans="1:76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194"/>
      <c r="N308" s="194"/>
      <c r="O308" s="198"/>
      <c r="P308" s="198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195"/>
      <c r="AC308" s="195"/>
      <c r="AD308" s="195"/>
      <c r="AE308" s="19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</row>
    <row r="309" spans="1:76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194"/>
      <c r="N309" s="194"/>
      <c r="O309" s="198"/>
      <c r="P309" s="198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195"/>
      <c r="AC309" s="195"/>
      <c r="AD309" s="195"/>
      <c r="AE309" s="19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</row>
    <row r="310" spans="1:76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194"/>
      <c r="N310" s="194"/>
      <c r="O310" s="198"/>
      <c r="P310" s="198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195"/>
      <c r="AC310" s="195"/>
      <c r="AD310" s="195"/>
      <c r="AE310" s="19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</row>
    <row r="311" spans="1:76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194"/>
      <c r="N311" s="194"/>
      <c r="O311" s="198"/>
      <c r="P311" s="198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195"/>
      <c r="AC311" s="195"/>
      <c r="AD311" s="195"/>
      <c r="AE311" s="19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</row>
    <row r="312" spans="1:76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194"/>
      <c r="N312" s="194"/>
      <c r="O312" s="198"/>
      <c r="P312" s="198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195"/>
      <c r="AC312" s="195"/>
      <c r="AD312" s="195"/>
      <c r="AE312" s="19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</row>
    <row r="313" spans="1:76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194"/>
      <c r="N313" s="194"/>
      <c r="O313" s="198"/>
      <c r="P313" s="198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195"/>
      <c r="AC313" s="195"/>
      <c r="AD313" s="195"/>
      <c r="AE313" s="19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</row>
    <row r="314" spans="1:76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194"/>
      <c r="N314" s="194"/>
      <c r="O314" s="198"/>
      <c r="P314" s="198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195"/>
      <c r="AC314" s="195"/>
      <c r="AD314" s="195"/>
      <c r="AE314" s="19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</row>
    <row r="315" spans="1:76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194"/>
      <c r="N315" s="194"/>
      <c r="O315" s="198"/>
      <c r="P315" s="198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195"/>
      <c r="AC315" s="195"/>
      <c r="AD315" s="195"/>
      <c r="AE315" s="19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</row>
    <row r="316" spans="1:76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194"/>
      <c r="N316" s="194"/>
      <c r="O316" s="198"/>
      <c r="P316" s="198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195"/>
      <c r="AC316" s="195"/>
      <c r="AD316" s="195"/>
      <c r="AE316" s="19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</row>
    <row r="317" spans="1:76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194"/>
      <c r="N317" s="194"/>
      <c r="O317" s="198"/>
      <c r="P317" s="198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195"/>
      <c r="AC317" s="195"/>
      <c r="AD317" s="195"/>
      <c r="AE317" s="19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</row>
    <row r="318" spans="1:76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194"/>
      <c r="N318" s="194"/>
      <c r="O318" s="198"/>
      <c r="P318" s="198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195"/>
      <c r="AC318" s="195"/>
      <c r="AD318" s="195"/>
      <c r="AE318" s="19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</row>
    <row r="319" spans="1:76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194"/>
      <c r="N319" s="194"/>
      <c r="O319" s="198"/>
      <c r="P319" s="198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195"/>
      <c r="AC319" s="195"/>
      <c r="AD319" s="195"/>
      <c r="AE319" s="19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</row>
    <row r="320" spans="1:76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194"/>
      <c r="N320" s="194"/>
      <c r="O320" s="198"/>
      <c r="P320" s="198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195"/>
      <c r="AC320" s="195"/>
      <c r="AD320" s="195"/>
      <c r="AE320" s="19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</row>
    <row r="321" spans="1:76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194"/>
      <c r="N321" s="194"/>
      <c r="O321" s="198"/>
      <c r="P321" s="198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195"/>
      <c r="AC321" s="195"/>
      <c r="AD321" s="195"/>
      <c r="AE321" s="19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</row>
    <row r="322" spans="1:76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194"/>
      <c r="N322" s="194"/>
      <c r="O322" s="198"/>
      <c r="P322" s="198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195"/>
      <c r="AC322" s="195"/>
      <c r="AD322" s="195"/>
      <c r="AE322" s="19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</row>
    <row r="323" spans="1:76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194"/>
      <c r="N323" s="194"/>
      <c r="O323" s="198"/>
      <c r="P323" s="198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195"/>
      <c r="AC323" s="195"/>
      <c r="AD323" s="195"/>
      <c r="AE323" s="19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</row>
    <row r="324" spans="1:76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94"/>
      <c r="N324" s="194"/>
      <c r="O324" s="198"/>
      <c r="P324" s="198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195"/>
      <c r="AC324" s="195"/>
      <c r="AD324" s="195"/>
      <c r="AE324" s="19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</row>
    <row r="325" spans="1:76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194"/>
      <c r="N325" s="194"/>
      <c r="O325" s="198"/>
      <c r="P325" s="198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195"/>
      <c r="AC325" s="195"/>
      <c r="AD325" s="195"/>
      <c r="AE325" s="19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</row>
    <row r="326" spans="1:76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194"/>
      <c r="N326" s="194"/>
      <c r="O326" s="198"/>
      <c r="P326" s="198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195"/>
      <c r="AC326" s="195"/>
      <c r="AD326" s="195"/>
      <c r="AE326" s="19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</row>
    <row r="327" spans="1:76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194"/>
      <c r="N327" s="194"/>
      <c r="O327" s="198"/>
      <c r="P327" s="198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195"/>
      <c r="AC327" s="195"/>
      <c r="AD327" s="195"/>
      <c r="AE327" s="19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</row>
    <row r="328" spans="1:76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194"/>
      <c r="N328" s="194"/>
      <c r="O328" s="198"/>
      <c r="P328" s="198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195"/>
      <c r="AC328" s="195"/>
      <c r="AD328" s="195"/>
      <c r="AE328" s="19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</row>
    <row r="329" spans="1:76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194"/>
      <c r="N329" s="194"/>
      <c r="O329" s="198"/>
      <c r="P329" s="198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195"/>
      <c r="AC329" s="195"/>
      <c r="AD329" s="195"/>
      <c r="AE329" s="19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</row>
    <row r="330" spans="1:76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194"/>
      <c r="N330" s="194"/>
      <c r="O330" s="198"/>
      <c r="P330" s="198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195"/>
      <c r="AC330" s="195"/>
      <c r="AD330" s="195"/>
      <c r="AE330" s="19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</row>
    <row r="331" spans="1:76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194"/>
      <c r="N331" s="194"/>
      <c r="O331" s="198"/>
      <c r="P331" s="198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195"/>
      <c r="AC331" s="195"/>
      <c r="AD331" s="195"/>
      <c r="AE331" s="19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</row>
    <row r="332" spans="1:76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194"/>
      <c r="N332" s="194"/>
      <c r="O332" s="198"/>
      <c r="P332" s="198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195"/>
      <c r="AC332" s="195"/>
      <c r="AD332" s="195"/>
      <c r="AE332" s="19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</row>
    <row r="333" spans="1:76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194"/>
      <c r="N333" s="194"/>
      <c r="O333" s="198"/>
      <c r="P333" s="198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195"/>
      <c r="AC333" s="195"/>
      <c r="AD333" s="195"/>
      <c r="AE333" s="19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</row>
    <row r="334" spans="1:76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194"/>
      <c r="N334" s="194"/>
      <c r="O334" s="198"/>
      <c r="P334" s="198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195"/>
      <c r="AC334" s="195"/>
      <c r="AD334" s="195"/>
      <c r="AE334" s="19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</row>
    <row r="335" spans="1:76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194"/>
      <c r="N335" s="194"/>
      <c r="O335" s="198"/>
      <c r="P335" s="198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195"/>
      <c r="AC335" s="195"/>
      <c r="AD335" s="195"/>
      <c r="AE335" s="19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</row>
    <row r="336" spans="1:76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194"/>
      <c r="N336" s="194"/>
      <c r="O336" s="198"/>
      <c r="P336" s="198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195"/>
      <c r="AC336" s="195"/>
      <c r="AD336" s="195"/>
      <c r="AE336" s="19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</row>
    <row r="337" spans="1:76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194"/>
      <c r="N337" s="194"/>
      <c r="O337" s="198"/>
      <c r="P337" s="198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195"/>
      <c r="AC337" s="195"/>
      <c r="AD337" s="195"/>
      <c r="AE337" s="19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</row>
    <row r="338" spans="1:76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194"/>
      <c r="N338" s="194"/>
      <c r="O338" s="198"/>
      <c r="P338" s="198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195"/>
      <c r="AC338" s="195"/>
      <c r="AD338" s="195"/>
      <c r="AE338" s="19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</row>
    <row r="339" spans="1:76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194"/>
      <c r="N339" s="194"/>
      <c r="O339" s="198"/>
      <c r="P339" s="198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195"/>
      <c r="AC339" s="195"/>
      <c r="AD339" s="195"/>
      <c r="AE339" s="19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</row>
    <row r="340" spans="1:76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194"/>
      <c r="N340" s="194"/>
      <c r="O340" s="198"/>
      <c r="P340" s="198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195"/>
      <c r="AC340" s="195"/>
      <c r="AD340" s="195"/>
      <c r="AE340" s="19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</row>
    <row r="341" spans="1:76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194"/>
      <c r="N341" s="194"/>
      <c r="O341" s="198"/>
      <c r="P341" s="198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195"/>
      <c r="AC341" s="195"/>
      <c r="AD341" s="195"/>
      <c r="AE341" s="19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</row>
    <row r="342" spans="1:76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194"/>
      <c r="N342" s="194"/>
      <c r="O342" s="198"/>
      <c r="P342" s="198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195"/>
      <c r="AC342" s="195"/>
      <c r="AD342" s="195"/>
      <c r="AE342" s="19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</row>
    <row r="343" spans="1:76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194"/>
      <c r="N343" s="194"/>
      <c r="O343" s="198"/>
      <c r="P343" s="198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195"/>
      <c r="AC343" s="195"/>
      <c r="AD343" s="195"/>
      <c r="AE343" s="19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</row>
    <row r="344" spans="1:76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194"/>
      <c r="N344" s="194"/>
      <c r="O344" s="198"/>
      <c r="P344" s="198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195"/>
      <c r="AC344" s="195"/>
      <c r="AD344" s="195"/>
      <c r="AE344" s="19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</row>
    <row r="345" spans="1:76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194"/>
      <c r="N345" s="194"/>
      <c r="O345" s="198"/>
      <c r="P345" s="198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195"/>
      <c r="AC345" s="195"/>
      <c r="AD345" s="195"/>
      <c r="AE345" s="19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</row>
    <row r="346" spans="1:76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194"/>
      <c r="N346" s="194"/>
      <c r="O346" s="198"/>
      <c r="P346" s="198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195"/>
      <c r="AC346" s="195"/>
      <c r="AD346" s="195"/>
      <c r="AE346" s="19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</row>
    <row r="347" spans="1:76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194"/>
      <c r="N347" s="194"/>
      <c r="O347" s="198"/>
      <c r="P347" s="198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195"/>
      <c r="AC347" s="195"/>
      <c r="AD347" s="195"/>
      <c r="AE347" s="19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</row>
    <row r="348" spans="1:76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194"/>
      <c r="N348" s="194"/>
      <c r="O348" s="198"/>
      <c r="P348" s="198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195"/>
      <c r="AC348" s="195"/>
      <c r="AD348" s="195"/>
      <c r="AE348" s="19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</row>
    <row r="349" spans="1:76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194"/>
      <c r="N349" s="194"/>
      <c r="O349" s="198"/>
      <c r="P349" s="198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195"/>
      <c r="AC349" s="195"/>
      <c r="AD349" s="195"/>
      <c r="AE349" s="19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</row>
    <row r="350" spans="1:76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194"/>
      <c r="N350" s="194"/>
      <c r="O350" s="198"/>
      <c r="P350" s="198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195"/>
      <c r="AC350" s="195"/>
      <c r="AD350" s="195"/>
      <c r="AE350" s="19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</row>
    <row r="351" spans="1:76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194"/>
      <c r="N351" s="194"/>
      <c r="O351" s="198"/>
      <c r="P351" s="198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195"/>
      <c r="AC351" s="195"/>
      <c r="AD351" s="195"/>
      <c r="AE351" s="19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</row>
    <row r="352" spans="1:76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194"/>
      <c r="N352" s="194"/>
      <c r="O352" s="198"/>
      <c r="P352" s="198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195"/>
      <c r="AC352" s="195"/>
      <c r="AD352" s="195"/>
      <c r="AE352" s="19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</row>
    <row r="353" spans="1:76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194"/>
      <c r="N353" s="194"/>
      <c r="O353" s="198"/>
      <c r="P353" s="198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195"/>
      <c r="AC353" s="195"/>
      <c r="AD353" s="195"/>
      <c r="AE353" s="19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</row>
    <row r="354" spans="1:76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194"/>
      <c r="N354" s="194"/>
      <c r="O354" s="198"/>
      <c r="P354" s="198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195"/>
      <c r="AC354" s="195"/>
      <c r="AD354" s="195"/>
      <c r="AE354" s="19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</row>
    <row r="355" spans="1:76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194"/>
      <c r="N355" s="194"/>
      <c r="O355" s="198"/>
      <c r="P355" s="198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195"/>
      <c r="AC355" s="195"/>
      <c r="AD355" s="195"/>
      <c r="AE355" s="19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</row>
    <row r="356" spans="1:76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194"/>
      <c r="N356" s="194"/>
      <c r="O356" s="198"/>
      <c r="P356" s="198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195"/>
      <c r="AC356" s="195"/>
      <c r="AD356" s="195"/>
      <c r="AE356" s="19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</row>
    <row r="357" spans="1:76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194"/>
      <c r="N357" s="194"/>
      <c r="O357" s="198"/>
      <c r="P357" s="198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195"/>
      <c r="AC357" s="195"/>
      <c r="AD357" s="195"/>
      <c r="AE357" s="19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</row>
    <row r="358" spans="1:76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194"/>
      <c r="N358" s="194"/>
      <c r="O358" s="198"/>
      <c r="P358" s="198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195"/>
      <c r="AC358" s="195"/>
      <c r="AD358" s="195"/>
      <c r="AE358" s="19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</row>
    <row r="359" spans="1:76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194"/>
      <c r="N359" s="194"/>
      <c r="O359" s="198"/>
      <c r="P359" s="198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195"/>
      <c r="AC359" s="195"/>
      <c r="AD359" s="195"/>
      <c r="AE359" s="19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</row>
    <row r="360" spans="1:76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194"/>
      <c r="N360" s="194"/>
      <c r="O360" s="198"/>
      <c r="P360" s="198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195"/>
      <c r="AC360" s="195"/>
      <c r="AD360" s="195"/>
      <c r="AE360" s="19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</row>
    <row r="361" spans="1:76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194"/>
      <c r="N361" s="194"/>
      <c r="O361" s="198"/>
      <c r="P361" s="198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195"/>
      <c r="AC361" s="195"/>
      <c r="AD361" s="195"/>
      <c r="AE361" s="19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</row>
    <row r="362" spans="1:76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194"/>
      <c r="N362" s="194"/>
      <c r="O362" s="198"/>
      <c r="P362" s="198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195"/>
      <c r="AC362" s="195"/>
      <c r="AD362" s="195"/>
      <c r="AE362" s="19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</row>
    <row r="363" spans="1:76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194"/>
      <c r="N363" s="194"/>
      <c r="O363" s="198"/>
      <c r="P363" s="198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195"/>
      <c r="AC363" s="195"/>
      <c r="AD363" s="195"/>
      <c r="AE363" s="19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</row>
    <row r="364" spans="1:76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194"/>
      <c r="N364" s="194"/>
      <c r="O364" s="198"/>
      <c r="P364" s="198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195"/>
      <c r="AC364" s="195"/>
      <c r="AD364" s="195"/>
      <c r="AE364" s="19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</row>
    <row r="365" spans="1:76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194"/>
      <c r="N365" s="194"/>
      <c r="O365" s="198"/>
      <c r="P365" s="198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195"/>
      <c r="AC365" s="195"/>
      <c r="AD365" s="195"/>
      <c r="AE365" s="19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</row>
    <row r="366" spans="1:76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194"/>
      <c r="N366" s="194"/>
      <c r="O366" s="198"/>
      <c r="P366" s="198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195"/>
      <c r="AC366" s="195"/>
      <c r="AD366" s="195"/>
      <c r="AE366" s="19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</row>
    <row r="367" spans="1:76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194"/>
      <c r="N367" s="194"/>
      <c r="O367" s="198"/>
      <c r="P367" s="198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195"/>
      <c r="AC367" s="195"/>
      <c r="AD367" s="195"/>
      <c r="AE367" s="19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</row>
    <row r="368" spans="1:76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194"/>
      <c r="N368" s="194"/>
      <c r="O368" s="198"/>
      <c r="P368" s="198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195"/>
      <c r="AC368" s="195"/>
      <c r="AD368" s="195"/>
      <c r="AE368" s="19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</row>
    <row r="369" spans="1:76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194"/>
      <c r="N369" s="194"/>
      <c r="O369" s="198"/>
      <c r="P369" s="198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195"/>
      <c r="AC369" s="195"/>
      <c r="AD369" s="195"/>
      <c r="AE369" s="19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</row>
    <row r="370" spans="1:76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194"/>
      <c r="N370" s="194"/>
      <c r="O370" s="198"/>
      <c r="P370" s="198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195"/>
      <c r="AC370" s="195"/>
      <c r="AD370" s="195"/>
      <c r="AE370" s="19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</row>
    <row r="371" spans="1:76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194"/>
      <c r="N371" s="194"/>
      <c r="O371" s="198"/>
      <c r="P371" s="198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195"/>
      <c r="AC371" s="195"/>
      <c r="AD371" s="195"/>
      <c r="AE371" s="19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</row>
    <row r="372" spans="1:76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194"/>
      <c r="N372" s="194"/>
      <c r="O372" s="198"/>
      <c r="P372" s="198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195"/>
      <c r="AC372" s="195"/>
      <c r="AD372" s="195"/>
      <c r="AE372" s="19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</row>
    <row r="373" spans="1:76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194"/>
      <c r="N373" s="194"/>
      <c r="O373" s="198"/>
      <c r="P373" s="198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195"/>
      <c r="AC373" s="195"/>
      <c r="AD373" s="195"/>
      <c r="AE373" s="19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</row>
    <row r="374" spans="1:76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194"/>
      <c r="N374" s="194"/>
      <c r="O374" s="198"/>
      <c r="P374" s="198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195"/>
      <c r="AC374" s="195"/>
      <c r="AD374" s="195"/>
      <c r="AE374" s="19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</row>
    <row r="375" spans="1:76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194"/>
      <c r="N375" s="194"/>
      <c r="O375" s="198"/>
      <c r="P375" s="198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195"/>
      <c r="AC375" s="195"/>
      <c r="AD375" s="195"/>
      <c r="AE375" s="19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</row>
    <row r="376" spans="1:76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194"/>
      <c r="N376" s="194"/>
      <c r="O376" s="198"/>
      <c r="P376" s="198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195"/>
      <c r="AC376" s="195"/>
      <c r="AD376" s="195"/>
      <c r="AE376" s="19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</row>
    <row r="377" spans="1:76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194"/>
      <c r="N377" s="194"/>
      <c r="O377" s="198"/>
      <c r="P377" s="198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195"/>
      <c r="AC377" s="195"/>
      <c r="AD377" s="195"/>
      <c r="AE377" s="19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</row>
    <row r="378" spans="1:76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194"/>
      <c r="N378" s="194"/>
      <c r="O378" s="198"/>
      <c r="P378" s="198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195"/>
      <c r="AC378" s="195"/>
      <c r="AD378" s="195"/>
      <c r="AE378" s="19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</row>
    <row r="379" spans="1:76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194"/>
      <c r="N379" s="194"/>
      <c r="O379" s="198"/>
      <c r="P379" s="198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195"/>
      <c r="AC379" s="195"/>
      <c r="AD379" s="195"/>
      <c r="AE379" s="19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</row>
    <row r="380" spans="1:76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194"/>
      <c r="N380" s="194"/>
      <c r="O380" s="198"/>
      <c r="P380" s="198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195"/>
      <c r="AC380" s="195"/>
      <c r="AD380" s="195"/>
      <c r="AE380" s="19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</row>
    <row r="381" spans="1:76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194"/>
      <c r="N381" s="194"/>
      <c r="O381" s="198"/>
      <c r="P381" s="198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195"/>
      <c r="AC381" s="195"/>
      <c r="AD381" s="195"/>
      <c r="AE381" s="19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</row>
    <row r="382" spans="1:76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194"/>
      <c r="N382" s="194"/>
      <c r="O382" s="198"/>
      <c r="P382" s="198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195"/>
      <c r="AC382" s="195"/>
      <c r="AD382" s="195"/>
      <c r="AE382" s="19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</row>
    <row r="383" spans="1:76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194"/>
      <c r="N383" s="194"/>
      <c r="O383" s="198"/>
      <c r="P383" s="198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195"/>
      <c r="AC383" s="195"/>
      <c r="AD383" s="195"/>
      <c r="AE383" s="19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</row>
    <row r="384" spans="1:76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194"/>
      <c r="N384" s="194"/>
      <c r="O384" s="198"/>
      <c r="P384" s="198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195"/>
      <c r="AC384" s="195"/>
      <c r="AD384" s="195"/>
      <c r="AE384" s="19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</row>
    <row r="385" spans="1:76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194"/>
      <c r="N385" s="194"/>
      <c r="O385" s="198"/>
      <c r="P385" s="198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195"/>
      <c r="AC385" s="195"/>
      <c r="AD385" s="195"/>
      <c r="AE385" s="19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</row>
    <row r="386" spans="1:76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194"/>
      <c r="N386" s="194"/>
      <c r="O386" s="198"/>
      <c r="P386" s="198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195"/>
      <c r="AC386" s="195"/>
      <c r="AD386" s="195"/>
      <c r="AE386" s="19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</row>
    <row r="387" spans="1:76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194"/>
      <c r="N387" s="194"/>
      <c r="O387" s="198"/>
      <c r="P387" s="198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195"/>
      <c r="AC387" s="195"/>
      <c r="AD387" s="195"/>
      <c r="AE387" s="19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</row>
    <row r="388" spans="1:76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194"/>
      <c r="N388" s="194"/>
      <c r="O388" s="198"/>
      <c r="P388" s="198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95"/>
      <c r="AC388" s="195"/>
      <c r="AD388" s="195"/>
      <c r="AE388" s="19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</row>
    <row r="389" spans="1:76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194"/>
      <c r="N389" s="194"/>
      <c r="O389" s="198"/>
      <c r="P389" s="198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95"/>
      <c r="AC389" s="195"/>
      <c r="AD389" s="195"/>
      <c r="AE389" s="19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</row>
    <row r="390" spans="1:76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194"/>
      <c r="N390" s="194"/>
      <c r="O390" s="198"/>
      <c r="P390" s="198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195"/>
      <c r="AC390" s="195"/>
      <c r="AD390" s="195"/>
      <c r="AE390" s="19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</row>
    <row r="391" spans="1:76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194"/>
      <c r="N391" s="194"/>
      <c r="O391" s="198"/>
      <c r="P391" s="198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195"/>
      <c r="AC391" s="195"/>
      <c r="AD391" s="195"/>
      <c r="AE391" s="19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</row>
    <row r="392" spans="1:76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194"/>
      <c r="N392" s="194"/>
      <c r="O392" s="198"/>
      <c r="P392" s="198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195"/>
      <c r="AC392" s="195"/>
      <c r="AD392" s="195"/>
      <c r="AE392" s="19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</row>
    <row r="393" spans="1:76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194"/>
      <c r="N393" s="194"/>
      <c r="O393" s="198"/>
      <c r="P393" s="198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195"/>
      <c r="AC393" s="195"/>
      <c r="AD393" s="195"/>
      <c r="AE393" s="19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</row>
    <row r="394" spans="1:76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194"/>
      <c r="N394" s="194"/>
      <c r="O394" s="198"/>
      <c r="P394" s="198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195"/>
      <c r="AC394" s="195"/>
      <c r="AD394" s="195"/>
      <c r="AE394" s="19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</row>
    <row r="395" spans="1:76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194"/>
      <c r="N395" s="194"/>
      <c r="O395" s="198"/>
      <c r="P395" s="198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195"/>
      <c r="AC395" s="195"/>
      <c r="AD395" s="195"/>
      <c r="AE395" s="19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</row>
    <row r="396" spans="1:76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194"/>
      <c r="N396" s="194"/>
      <c r="O396" s="198"/>
      <c r="P396" s="198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195"/>
      <c r="AC396" s="195"/>
      <c r="AD396" s="195"/>
      <c r="AE396" s="19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</row>
    <row r="397" spans="1:76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194"/>
      <c r="N397" s="194"/>
      <c r="O397" s="198"/>
      <c r="P397" s="198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195"/>
      <c r="AC397" s="195"/>
      <c r="AD397" s="195"/>
      <c r="AE397" s="19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</row>
    <row r="398" spans="1:76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194"/>
      <c r="N398" s="194"/>
      <c r="O398" s="198"/>
      <c r="P398" s="198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195"/>
      <c r="AC398" s="195"/>
      <c r="AD398" s="195"/>
      <c r="AE398" s="19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</row>
    <row r="399" spans="1:76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194"/>
      <c r="N399" s="194"/>
      <c r="O399" s="198"/>
      <c r="P399" s="198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195"/>
      <c r="AC399" s="195"/>
      <c r="AD399" s="195"/>
      <c r="AE399" s="19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</row>
    <row r="400" spans="1:76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194"/>
      <c r="N400" s="194"/>
      <c r="O400" s="198"/>
      <c r="P400" s="198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195"/>
      <c r="AC400" s="195"/>
      <c r="AD400" s="195"/>
      <c r="AE400" s="19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</row>
    <row r="401" spans="1:76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194"/>
      <c r="N401" s="194"/>
      <c r="O401" s="198"/>
      <c r="P401" s="198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195"/>
      <c r="AC401" s="195"/>
      <c r="AD401" s="195"/>
      <c r="AE401" s="19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</row>
    <row r="402" spans="1:76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194"/>
      <c r="N402" s="194"/>
      <c r="O402" s="198"/>
      <c r="P402" s="198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195"/>
      <c r="AC402" s="195"/>
      <c r="AD402" s="195"/>
      <c r="AE402" s="19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</row>
    <row r="403" spans="1:76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194"/>
      <c r="N403" s="194"/>
      <c r="O403" s="198"/>
      <c r="P403" s="198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195"/>
      <c r="AC403" s="195"/>
      <c r="AD403" s="195"/>
      <c r="AE403" s="19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</row>
    <row r="404" spans="1:76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194"/>
      <c r="N404" s="194"/>
      <c r="O404" s="198"/>
      <c r="P404" s="198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195"/>
      <c r="AC404" s="195"/>
      <c r="AD404" s="195"/>
      <c r="AE404" s="19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</row>
    <row r="405" spans="1:76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194"/>
      <c r="N405" s="194"/>
      <c r="O405" s="198"/>
      <c r="P405" s="198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195"/>
      <c r="AC405" s="195"/>
      <c r="AD405" s="195"/>
      <c r="AE405" s="19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</row>
    <row r="406" spans="1:76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194"/>
      <c r="N406" s="194"/>
      <c r="O406" s="198"/>
      <c r="P406" s="198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195"/>
      <c r="AC406" s="195"/>
      <c r="AD406" s="195"/>
      <c r="AE406" s="19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</row>
    <row r="407" spans="1:76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194"/>
      <c r="N407" s="194"/>
      <c r="O407" s="198"/>
      <c r="P407" s="198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195"/>
      <c r="AC407" s="195"/>
      <c r="AD407" s="195"/>
      <c r="AE407" s="19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</row>
    <row r="408" spans="1:76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194"/>
      <c r="N408" s="194"/>
      <c r="O408" s="198"/>
      <c r="P408" s="198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195"/>
      <c r="AC408" s="195"/>
      <c r="AD408" s="195"/>
      <c r="AE408" s="19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</row>
    <row r="409" spans="1:76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194"/>
      <c r="N409" s="194"/>
      <c r="O409" s="198"/>
      <c r="P409" s="198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195"/>
      <c r="AC409" s="195"/>
      <c r="AD409" s="195"/>
      <c r="AE409" s="19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</row>
    <row r="410" spans="1:76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194"/>
      <c r="N410" s="194"/>
      <c r="O410" s="198"/>
      <c r="P410" s="198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195"/>
      <c r="AC410" s="195"/>
      <c r="AD410" s="195"/>
      <c r="AE410" s="19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</row>
    <row r="411" spans="1:76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194"/>
      <c r="N411" s="194"/>
      <c r="O411" s="198"/>
      <c r="P411" s="198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195"/>
      <c r="AC411" s="195"/>
      <c r="AD411" s="195"/>
      <c r="AE411" s="19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</row>
    <row r="412" spans="1:76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194"/>
      <c r="N412" s="194"/>
      <c r="O412" s="198"/>
      <c r="P412" s="198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195"/>
      <c r="AC412" s="195"/>
      <c r="AD412" s="195"/>
      <c r="AE412" s="19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</row>
    <row r="413" spans="1:76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194"/>
      <c r="N413" s="194"/>
      <c r="O413" s="198"/>
      <c r="P413" s="198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195"/>
      <c r="AC413" s="195"/>
      <c r="AD413" s="195"/>
      <c r="AE413" s="19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</row>
    <row r="414" spans="1:76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194"/>
      <c r="N414" s="194"/>
      <c r="O414" s="198"/>
      <c r="P414" s="198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195"/>
      <c r="AC414" s="195"/>
      <c r="AD414" s="195"/>
      <c r="AE414" s="19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</row>
    <row r="415" spans="1:76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194"/>
      <c r="N415" s="194"/>
      <c r="O415" s="198"/>
      <c r="P415" s="198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195"/>
      <c r="AC415" s="195"/>
      <c r="AD415" s="195"/>
      <c r="AE415" s="19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</row>
    <row r="416" spans="1:76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194"/>
      <c r="N416" s="194"/>
      <c r="O416" s="198"/>
      <c r="P416" s="198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195"/>
      <c r="AC416" s="195"/>
      <c r="AD416" s="195"/>
      <c r="AE416" s="19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</row>
    <row r="417" spans="1:76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194"/>
      <c r="N417" s="194"/>
      <c r="O417" s="198"/>
      <c r="P417" s="198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195"/>
      <c r="AC417" s="195"/>
      <c r="AD417" s="195"/>
      <c r="AE417" s="19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</row>
    <row r="418" spans="1:76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194"/>
      <c r="N418" s="194"/>
      <c r="O418" s="198"/>
      <c r="P418" s="198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195"/>
      <c r="AC418" s="195"/>
      <c r="AD418" s="195"/>
      <c r="AE418" s="19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</row>
    <row r="419" spans="1:76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194"/>
      <c r="N419" s="194"/>
      <c r="O419" s="198"/>
      <c r="P419" s="198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195"/>
      <c r="AC419" s="195"/>
      <c r="AD419" s="195"/>
      <c r="AE419" s="19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</row>
    <row r="420" spans="1:76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194"/>
      <c r="N420" s="194"/>
      <c r="O420" s="198"/>
      <c r="P420" s="198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195"/>
      <c r="AC420" s="195"/>
      <c r="AD420" s="195"/>
      <c r="AE420" s="19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</row>
    <row r="421" spans="1:76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194"/>
      <c r="N421" s="194"/>
      <c r="O421" s="198"/>
      <c r="P421" s="198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195"/>
      <c r="AC421" s="195"/>
      <c r="AD421" s="195"/>
      <c r="AE421" s="19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</row>
    <row r="422" spans="1:76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194"/>
      <c r="N422" s="194"/>
      <c r="O422" s="198"/>
      <c r="P422" s="198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195"/>
      <c r="AC422" s="195"/>
      <c r="AD422" s="195"/>
      <c r="AE422" s="19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</row>
    <row r="423" spans="1:76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194"/>
      <c r="N423" s="194"/>
      <c r="O423" s="198"/>
      <c r="P423" s="198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195"/>
      <c r="AC423" s="195"/>
      <c r="AD423" s="195"/>
      <c r="AE423" s="19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</row>
    <row r="424" spans="1:76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194"/>
      <c r="N424" s="194"/>
      <c r="O424" s="198"/>
      <c r="P424" s="198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195"/>
      <c r="AC424" s="195"/>
      <c r="AD424" s="195"/>
      <c r="AE424" s="19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</row>
    <row r="425" spans="1:76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194"/>
      <c r="N425" s="194"/>
      <c r="O425" s="198"/>
      <c r="P425" s="198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195"/>
      <c r="AC425" s="195"/>
      <c r="AD425" s="195"/>
      <c r="AE425" s="19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</row>
    <row r="426" spans="1:76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194"/>
      <c r="N426" s="194"/>
      <c r="O426" s="198"/>
      <c r="P426" s="198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195"/>
      <c r="AC426" s="195"/>
      <c r="AD426" s="195"/>
      <c r="AE426" s="19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</row>
    <row r="427" spans="1:76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194"/>
      <c r="N427" s="194"/>
      <c r="O427" s="198"/>
      <c r="P427" s="198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195"/>
      <c r="AC427" s="195"/>
      <c r="AD427" s="195"/>
      <c r="AE427" s="19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</row>
    <row r="428" spans="1:76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194"/>
      <c r="N428" s="194"/>
      <c r="O428" s="198"/>
      <c r="P428" s="198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195"/>
      <c r="AC428" s="195"/>
      <c r="AD428" s="195"/>
      <c r="AE428" s="19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</row>
    <row r="429" spans="1:76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194"/>
      <c r="N429" s="194"/>
      <c r="O429" s="198"/>
      <c r="P429" s="198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195"/>
      <c r="AC429" s="195"/>
      <c r="AD429" s="195"/>
      <c r="AE429" s="19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</row>
    <row r="430" spans="1:76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194"/>
      <c r="N430" s="194"/>
      <c r="O430" s="198"/>
      <c r="P430" s="198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195"/>
      <c r="AC430" s="195"/>
      <c r="AD430" s="195"/>
      <c r="AE430" s="19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</row>
    <row r="431" spans="1:76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194"/>
      <c r="N431" s="194"/>
      <c r="O431" s="198"/>
      <c r="P431" s="198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195"/>
      <c r="AC431" s="195"/>
      <c r="AD431" s="195"/>
      <c r="AE431" s="19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</row>
    <row r="432" spans="1:76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194"/>
      <c r="N432" s="194"/>
      <c r="O432" s="198"/>
      <c r="P432" s="198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195"/>
      <c r="AC432" s="195"/>
      <c r="AD432" s="195"/>
      <c r="AE432" s="19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</row>
    <row r="433" spans="1:76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194"/>
      <c r="N433" s="194"/>
      <c r="O433" s="198"/>
      <c r="P433" s="198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195"/>
      <c r="AC433" s="195"/>
      <c r="AD433" s="195"/>
      <c r="AE433" s="19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</row>
    <row r="434" spans="1:76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194"/>
      <c r="N434" s="194"/>
      <c r="O434" s="198"/>
      <c r="P434" s="198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95"/>
      <c r="AC434" s="195"/>
      <c r="AD434" s="195"/>
      <c r="AE434" s="19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</row>
    <row r="435" spans="1:76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194"/>
      <c r="N435" s="194"/>
      <c r="O435" s="198"/>
      <c r="P435" s="198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95"/>
      <c r="AC435" s="195"/>
      <c r="AD435" s="195"/>
      <c r="AE435" s="19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</row>
    <row r="436" spans="1:76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194"/>
      <c r="N436" s="194"/>
      <c r="O436" s="198"/>
      <c r="P436" s="198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95"/>
      <c r="AC436" s="195"/>
      <c r="AD436" s="195"/>
      <c r="AE436" s="19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</row>
    <row r="437" spans="1:76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194"/>
      <c r="N437" s="194"/>
      <c r="O437" s="198"/>
      <c r="P437" s="198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95"/>
      <c r="AC437" s="195"/>
      <c r="AD437" s="195"/>
      <c r="AE437" s="19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</row>
    <row r="438" spans="1:76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194"/>
      <c r="N438" s="194"/>
      <c r="O438" s="198"/>
      <c r="P438" s="198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195"/>
      <c r="AC438" s="195"/>
      <c r="AD438" s="195"/>
      <c r="AE438" s="19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</row>
    <row r="439" spans="1:76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194"/>
      <c r="N439" s="194"/>
      <c r="O439" s="198"/>
      <c r="P439" s="198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195"/>
      <c r="AC439" s="195"/>
      <c r="AD439" s="195"/>
      <c r="AE439" s="19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</row>
    <row r="440" spans="1:76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194"/>
      <c r="N440" s="194"/>
      <c r="O440" s="198"/>
      <c r="P440" s="198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195"/>
      <c r="AC440" s="195"/>
      <c r="AD440" s="195"/>
      <c r="AE440" s="19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</row>
    <row r="441" spans="1:76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194"/>
      <c r="N441" s="194"/>
      <c r="O441" s="198"/>
      <c r="P441" s="198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195"/>
      <c r="AC441" s="195"/>
      <c r="AD441" s="195"/>
      <c r="AE441" s="19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</row>
    <row r="442" spans="1:76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194"/>
      <c r="N442" s="194"/>
      <c r="O442" s="198"/>
      <c r="P442" s="198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195"/>
      <c r="AC442" s="195"/>
      <c r="AD442" s="195"/>
      <c r="AE442" s="19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</row>
    <row r="443" spans="1:76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194"/>
      <c r="N443" s="194"/>
      <c r="O443" s="198"/>
      <c r="P443" s="198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195"/>
      <c r="AC443" s="195"/>
      <c r="AD443" s="195"/>
      <c r="AE443" s="19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</row>
    <row r="444" spans="1:76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194"/>
      <c r="N444" s="194"/>
      <c r="O444" s="198"/>
      <c r="P444" s="198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195"/>
      <c r="AC444" s="195"/>
      <c r="AD444" s="195"/>
      <c r="AE444" s="19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</row>
    <row r="445" spans="1:76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194"/>
      <c r="N445" s="194"/>
      <c r="O445" s="198"/>
      <c r="P445" s="198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195"/>
      <c r="AC445" s="195"/>
      <c r="AD445" s="195"/>
      <c r="AE445" s="19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</row>
    <row r="446" spans="1:76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194"/>
      <c r="N446" s="194"/>
      <c r="O446" s="198"/>
      <c r="P446" s="198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195"/>
      <c r="AC446" s="195"/>
      <c r="AD446" s="195"/>
      <c r="AE446" s="19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</row>
    <row r="447" spans="1:76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194"/>
      <c r="N447" s="194"/>
      <c r="O447" s="198"/>
      <c r="P447" s="198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195"/>
      <c r="AC447" s="195"/>
      <c r="AD447" s="195"/>
      <c r="AE447" s="19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</row>
    <row r="448" spans="1:76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194"/>
      <c r="N448" s="194"/>
      <c r="O448" s="198"/>
      <c r="P448" s="198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195"/>
      <c r="AC448" s="195"/>
      <c r="AD448" s="195"/>
      <c r="AE448" s="19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</row>
    <row r="449" spans="1:76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194"/>
      <c r="N449" s="194"/>
      <c r="O449" s="198"/>
      <c r="P449" s="198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195"/>
      <c r="AC449" s="195"/>
      <c r="AD449" s="195"/>
      <c r="AE449" s="19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</row>
    <row r="450" spans="1:76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194"/>
      <c r="N450" s="194"/>
      <c r="O450" s="198"/>
      <c r="P450" s="198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195"/>
      <c r="AC450" s="195"/>
      <c r="AD450" s="195"/>
      <c r="AE450" s="19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</row>
    <row r="451" spans="1:76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194"/>
      <c r="N451" s="194"/>
      <c r="O451" s="198"/>
      <c r="P451" s="198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195"/>
      <c r="AC451" s="195"/>
      <c r="AD451" s="195"/>
      <c r="AE451" s="19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</row>
    <row r="452" spans="1:76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194"/>
      <c r="N452" s="194"/>
      <c r="O452" s="198"/>
      <c r="P452" s="198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195"/>
      <c r="AC452" s="195"/>
      <c r="AD452" s="195"/>
      <c r="AE452" s="19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</row>
    <row r="453" spans="1:76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194"/>
      <c r="N453" s="194"/>
      <c r="O453" s="198"/>
      <c r="P453" s="198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195"/>
      <c r="AC453" s="195"/>
      <c r="AD453" s="195"/>
      <c r="AE453" s="19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</row>
    <row r="454" spans="1:76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194"/>
      <c r="N454" s="194"/>
      <c r="O454" s="198"/>
      <c r="P454" s="198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195"/>
      <c r="AC454" s="195"/>
      <c r="AD454" s="195"/>
      <c r="AE454" s="19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</row>
    <row r="455" spans="1:76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94"/>
      <c r="N455" s="194"/>
      <c r="O455" s="198"/>
      <c r="P455" s="198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195"/>
      <c r="AC455" s="195"/>
      <c r="AD455" s="195"/>
      <c r="AE455" s="19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</row>
    <row r="456" spans="1:76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94"/>
      <c r="N456" s="194"/>
      <c r="O456" s="198"/>
      <c r="P456" s="198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195"/>
      <c r="AC456" s="195"/>
      <c r="AD456" s="195"/>
      <c r="AE456" s="19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</row>
    <row r="457" spans="1:76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94"/>
      <c r="N457" s="194"/>
      <c r="O457" s="198"/>
      <c r="P457" s="198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195"/>
      <c r="AC457" s="195"/>
      <c r="AD457" s="195"/>
      <c r="AE457" s="19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</row>
    <row r="458" spans="1:76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94"/>
      <c r="N458" s="194"/>
      <c r="O458" s="198"/>
      <c r="P458" s="198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195"/>
      <c r="AC458" s="195"/>
      <c r="AD458" s="195"/>
      <c r="AE458" s="19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</row>
    <row r="459" spans="1:76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94"/>
      <c r="N459" s="194"/>
      <c r="O459" s="198"/>
      <c r="P459" s="198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195"/>
      <c r="AC459" s="195"/>
      <c r="AD459" s="195"/>
      <c r="AE459" s="19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</row>
    <row r="460" spans="1:76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94"/>
      <c r="N460" s="194"/>
      <c r="O460" s="198"/>
      <c r="P460" s="198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195"/>
      <c r="AC460" s="195"/>
      <c r="AD460" s="195"/>
      <c r="AE460" s="19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</row>
    <row r="461" spans="1:76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94"/>
      <c r="N461" s="194"/>
      <c r="O461" s="198"/>
      <c r="P461" s="198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195"/>
      <c r="AC461" s="195"/>
      <c r="AD461" s="195"/>
      <c r="AE461" s="19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</row>
    <row r="462" spans="1:76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94"/>
      <c r="N462" s="194"/>
      <c r="O462" s="198"/>
      <c r="P462" s="198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195"/>
      <c r="AC462" s="195"/>
      <c r="AD462" s="195"/>
      <c r="AE462" s="19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</row>
    <row r="463" spans="1:76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94"/>
      <c r="N463" s="194"/>
      <c r="O463" s="198"/>
      <c r="P463" s="198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195"/>
      <c r="AC463" s="195"/>
      <c r="AD463" s="195"/>
      <c r="AE463" s="19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</row>
    <row r="464" spans="1:76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94"/>
      <c r="N464" s="194"/>
      <c r="O464" s="198"/>
      <c r="P464" s="198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195"/>
      <c r="AC464" s="195"/>
      <c r="AD464" s="195"/>
      <c r="AE464" s="19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</row>
    <row r="465" spans="1:76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94"/>
      <c r="N465" s="194"/>
      <c r="O465" s="198"/>
      <c r="P465" s="198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195"/>
      <c r="AC465" s="195"/>
      <c r="AD465" s="195"/>
      <c r="AE465" s="19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</row>
    <row r="466" spans="1:76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94"/>
      <c r="N466" s="194"/>
      <c r="O466" s="198"/>
      <c r="P466" s="198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195"/>
      <c r="AC466" s="195"/>
      <c r="AD466" s="195"/>
      <c r="AE466" s="19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</row>
    <row r="467" spans="1:76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94"/>
      <c r="N467" s="194"/>
      <c r="O467" s="198"/>
      <c r="P467" s="198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195"/>
      <c r="AC467" s="195"/>
      <c r="AD467" s="195"/>
      <c r="AE467" s="19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</row>
    <row r="468" spans="1:76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94"/>
      <c r="N468" s="194"/>
      <c r="O468" s="198"/>
      <c r="P468" s="198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195"/>
      <c r="AC468" s="195"/>
      <c r="AD468" s="195"/>
      <c r="AE468" s="19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</row>
    <row r="469" spans="1:76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94"/>
      <c r="N469" s="194"/>
      <c r="O469" s="198"/>
      <c r="P469" s="198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195"/>
      <c r="AC469" s="195"/>
      <c r="AD469" s="195"/>
      <c r="AE469" s="19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</row>
    <row r="470" spans="1:76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94"/>
      <c r="N470" s="194"/>
      <c r="O470" s="198"/>
      <c r="P470" s="198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195"/>
      <c r="AC470" s="195"/>
      <c r="AD470" s="195"/>
      <c r="AE470" s="19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</row>
    <row r="471" spans="1:76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94"/>
      <c r="N471" s="194"/>
      <c r="O471" s="198"/>
      <c r="P471" s="198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195"/>
      <c r="AC471" s="195"/>
      <c r="AD471" s="195"/>
      <c r="AE471" s="19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</row>
    <row r="472" spans="1:76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94"/>
      <c r="N472" s="194"/>
      <c r="O472" s="198"/>
      <c r="P472" s="198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195"/>
      <c r="AC472" s="195"/>
      <c r="AD472" s="195"/>
      <c r="AE472" s="19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</row>
    <row r="473" spans="1:76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94"/>
      <c r="N473" s="194"/>
      <c r="O473" s="198"/>
      <c r="P473" s="198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195"/>
      <c r="AC473" s="195"/>
      <c r="AD473" s="195"/>
      <c r="AE473" s="19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</row>
    <row r="474" spans="1:76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94"/>
      <c r="N474" s="194"/>
      <c r="O474" s="198"/>
      <c r="P474" s="198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195"/>
      <c r="AC474" s="195"/>
      <c r="AD474" s="195"/>
      <c r="AE474" s="19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</row>
    <row r="475" spans="1:76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94"/>
      <c r="N475" s="194"/>
      <c r="O475" s="198"/>
      <c r="P475" s="198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195"/>
      <c r="AC475" s="195"/>
      <c r="AD475" s="195"/>
      <c r="AE475" s="19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</row>
    <row r="476" spans="1:76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94"/>
      <c r="N476" s="194"/>
      <c r="O476" s="198"/>
      <c r="P476" s="198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195"/>
      <c r="AC476" s="195"/>
      <c r="AD476" s="195"/>
      <c r="AE476" s="19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</row>
    <row r="477" spans="1:76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194"/>
      <c r="N477" s="194"/>
      <c r="O477" s="198"/>
      <c r="P477" s="198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195"/>
      <c r="AC477" s="195"/>
      <c r="AD477" s="195"/>
      <c r="AE477" s="19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</row>
    <row r="478" spans="1:76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194"/>
      <c r="N478" s="194"/>
      <c r="O478" s="198"/>
      <c r="P478" s="198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195"/>
      <c r="AC478" s="195"/>
      <c r="AD478" s="195"/>
      <c r="AE478" s="19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</row>
    <row r="479" spans="1:76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194"/>
      <c r="N479" s="194"/>
      <c r="O479" s="198"/>
      <c r="P479" s="198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195"/>
      <c r="AC479" s="195"/>
      <c r="AD479" s="195"/>
      <c r="AE479" s="19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</row>
    <row r="480" spans="1:76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194"/>
      <c r="N480" s="194"/>
      <c r="O480" s="198"/>
      <c r="P480" s="198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195"/>
      <c r="AC480" s="195"/>
      <c r="AD480" s="195"/>
      <c r="AE480" s="19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</row>
    <row r="481" spans="1:76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194"/>
      <c r="N481" s="194"/>
      <c r="O481" s="198"/>
      <c r="P481" s="198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195"/>
      <c r="AC481" s="195"/>
      <c r="AD481" s="195"/>
      <c r="AE481" s="19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</row>
    <row r="482" spans="1:76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194"/>
      <c r="N482" s="194"/>
      <c r="O482" s="198"/>
      <c r="P482" s="198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195"/>
      <c r="AC482" s="195"/>
      <c r="AD482" s="195"/>
      <c r="AE482" s="19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</row>
    <row r="483" spans="1:76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194"/>
      <c r="N483" s="194"/>
      <c r="O483" s="198"/>
      <c r="P483" s="198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195"/>
      <c r="AC483" s="195"/>
      <c r="AD483" s="195"/>
      <c r="AE483" s="19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</row>
    <row r="484" spans="1:76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194"/>
      <c r="N484" s="194"/>
      <c r="O484" s="198"/>
      <c r="P484" s="198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195"/>
      <c r="AC484" s="195"/>
      <c r="AD484" s="195"/>
      <c r="AE484" s="19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</row>
    <row r="485" spans="1:76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194"/>
      <c r="N485" s="194"/>
      <c r="O485" s="198"/>
      <c r="P485" s="198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195"/>
      <c r="AC485" s="195"/>
      <c r="AD485" s="195"/>
      <c r="AE485" s="19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</row>
    <row r="486" spans="1:76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194"/>
      <c r="N486" s="194"/>
      <c r="O486" s="198"/>
      <c r="P486" s="198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195"/>
      <c r="AC486" s="195"/>
      <c r="AD486" s="195"/>
      <c r="AE486" s="19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</row>
    <row r="487" spans="1:76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194"/>
      <c r="N487" s="194"/>
      <c r="O487" s="198"/>
      <c r="P487" s="198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195"/>
      <c r="AC487" s="195"/>
      <c r="AD487" s="195"/>
      <c r="AE487" s="19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</row>
    <row r="488" spans="1:76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194"/>
      <c r="N488" s="194"/>
      <c r="O488" s="198"/>
      <c r="P488" s="198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195"/>
      <c r="AC488" s="195"/>
      <c r="AD488" s="195"/>
      <c r="AE488" s="19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</row>
    <row r="489" spans="1:76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194"/>
      <c r="N489" s="194"/>
      <c r="O489" s="198"/>
      <c r="P489" s="198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195"/>
      <c r="AC489" s="195"/>
      <c r="AD489" s="195"/>
      <c r="AE489" s="19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</row>
    <row r="490" spans="1:76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194"/>
      <c r="N490" s="194"/>
      <c r="O490" s="198"/>
      <c r="P490" s="198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195"/>
      <c r="AC490" s="195"/>
      <c r="AD490" s="195"/>
      <c r="AE490" s="19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</row>
    <row r="491" spans="1:76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194"/>
      <c r="N491" s="194"/>
      <c r="O491" s="198"/>
      <c r="P491" s="198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195"/>
      <c r="AC491" s="195"/>
      <c r="AD491" s="195"/>
      <c r="AE491" s="19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</row>
    <row r="492" spans="1:76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194"/>
      <c r="N492" s="194"/>
      <c r="O492" s="198"/>
      <c r="P492" s="198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195"/>
      <c r="AC492" s="195"/>
      <c r="AD492" s="195"/>
      <c r="AE492" s="19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</row>
    <row r="493" spans="1:76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194"/>
      <c r="N493" s="194"/>
      <c r="O493" s="198"/>
      <c r="P493" s="198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195"/>
      <c r="AC493" s="195"/>
      <c r="AD493" s="195"/>
      <c r="AE493" s="19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</row>
    <row r="494" spans="1:76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194"/>
      <c r="N494" s="194"/>
      <c r="O494" s="198"/>
      <c r="P494" s="198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195"/>
      <c r="AC494" s="195"/>
      <c r="AD494" s="195"/>
      <c r="AE494" s="19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</row>
    <row r="495" spans="1:76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194"/>
      <c r="N495" s="194"/>
      <c r="O495" s="198"/>
      <c r="P495" s="198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195"/>
      <c r="AC495" s="195"/>
      <c r="AD495" s="195"/>
      <c r="AE495" s="19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</row>
    <row r="496" spans="1:76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194"/>
      <c r="N496" s="194"/>
      <c r="O496" s="198"/>
      <c r="P496" s="198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195"/>
      <c r="AC496" s="195"/>
      <c r="AD496" s="195"/>
      <c r="AE496" s="19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</row>
    <row r="497" spans="1:76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194"/>
      <c r="N497" s="194"/>
      <c r="O497" s="198"/>
      <c r="P497" s="198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195"/>
      <c r="AC497" s="195"/>
      <c r="AD497" s="195"/>
      <c r="AE497" s="19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</row>
    <row r="498" spans="1:76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194"/>
      <c r="N498" s="194"/>
      <c r="O498" s="198"/>
      <c r="P498" s="198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195"/>
      <c r="AC498" s="195"/>
      <c r="AD498" s="195"/>
      <c r="AE498" s="19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</row>
    <row r="499" spans="1:76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194"/>
      <c r="N499" s="194"/>
      <c r="O499" s="198"/>
      <c r="P499" s="198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195"/>
      <c r="AC499" s="195"/>
      <c r="AD499" s="195"/>
      <c r="AE499" s="19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</row>
    <row r="500" spans="1:76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194"/>
      <c r="N500" s="194"/>
      <c r="O500" s="198"/>
      <c r="P500" s="198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195"/>
      <c r="AC500" s="195"/>
      <c r="AD500" s="195"/>
      <c r="AE500" s="19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</row>
    <row r="501" spans="1:76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194"/>
      <c r="N501" s="194"/>
      <c r="O501" s="198"/>
      <c r="P501" s="198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195"/>
      <c r="AC501" s="195"/>
      <c r="AD501" s="195"/>
      <c r="AE501" s="19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</row>
    <row r="502" spans="1:76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194"/>
      <c r="N502" s="194"/>
      <c r="O502" s="198"/>
      <c r="P502" s="198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195"/>
      <c r="AC502" s="195"/>
      <c r="AD502" s="195"/>
      <c r="AE502" s="19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</row>
    <row r="503" spans="1:76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194"/>
      <c r="N503" s="194"/>
      <c r="O503" s="198"/>
      <c r="P503" s="198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195"/>
      <c r="AC503" s="195"/>
      <c r="AD503" s="195"/>
      <c r="AE503" s="19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</row>
    <row r="504" spans="1:76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194"/>
      <c r="N504" s="194"/>
      <c r="O504" s="198"/>
      <c r="P504" s="198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195"/>
      <c r="AC504" s="195"/>
      <c r="AD504" s="195"/>
      <c r="AE504" s="19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</row>
    <row r="505" spans="1:76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194"/>
      <c r="N505" s="194"/>
      <c r="O505" s="198"/>
      <c r="P505" s="198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195"/>
      <c r="AC505" s="195"/>
      <c r="AD505" s="195"/>
      <c r="AE505" s="19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</row>
    <row r="506" spans="1:76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194"/>
      <c r="N506" s="194"/>
      <c r="O506" s="198"/>
      <c r="P506" s="198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195"/>
      <c r="AC506" s="195"/>
      <c r="AD506" s="195"/>
      <c r="AE506" s="19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</row>
    <row r="507" spans="1:76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194"/>
      <c r="N507" s="194"/>
      <c r="O507" s="198"/>
      <c r="P507" s="198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195"/>
      <c r="AC507" s="195"/>
      <c r="AD507" s="195"/>
      <c r="AE507" s="19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</row>
    <row r="508" spans="1:76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194"/>
      <c r="N508" s="194"/>
      <c r="O508" s="198"/>
      <c r="P508" s="198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195"/>
      <c r="AC508" s="195"/>
      <c r="AD508" s="195"/>
      <c r="AE508" s="19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</row>
    <row r="509" spans="1:76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194"/>
      <c r="N509" s="194"/>
      <c r="O509" s="198"/>
      <c r="P509" s="198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195"/>
      <c r="AC509" s="195"/>
      <c r="AD509" s="195"/>
      <c r="AE509" s="19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</row>
    <row r="510" spans="1:76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194"/>
      <c r="N510" s="194"/>
      <c r="O510" s="198"/>
      <c r="P510" s="198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195"/>
      <c r="AC510" s="195"/>
      <c r="AD510" s="195"/>
      <c r="AE510" s="19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</row>
    <row r="511" spans="1:76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194"/>
      <c r="N511" s="194"/>
      <c r="O511" s="198"/>
      <c r="P511" s="198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195"/>
      <c r="AC511" s="195"/>
      <c r="AD511" s="195"/>
      <c r="AE511" s="19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</row>
    <row r="512" spans="1:76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194"/>
      <c r="N512" s="194"/>
      <c r="O512" s="198"/>
      <c r="P512" s="198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195"/>
      <c r="AC512" s="195"/>
      <c r="AD512" s="195"/>
      <c r="AE512" s="19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</row>
    <row r="513" spans="1:76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194"/>
      <c r="N513" s="194"/>
      <c r="O513" s="198"/>
      <c r="P513" s="198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195"/>
      <c r="AC513" s="195"/>
      <c r="AD513" s="195"/>
      <c r="AE513" s="19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</row>
    <row r="514" spans="1:76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194"/>
      <c r="N514" s="194"/>
      <c r="O514" s="198"/>
      <c r="P514" s="198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195"/>
      <c r="AC514" s="195"/>
      <c r="AD514" s="195"/>
      <c r="AE514" s="19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</row>
    <row r="515" spans="1:76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194"/>
      <c r="N515" s="194"/>
      <c r="O515" s="198"/>
      <c r="P515" s="198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195"/>
      <c r="AC515" s="195"/>
      <c r="AD515" s="195"/>
      <c r="AE515" s="19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</row>
    <row r="516" spans="1:76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194"/>
      <c r="N516" s="194"/>
      <c r="O516" s="198"/>
      <c r="P516" s="198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195"/>
      <c r="AC516" s="195"/>
      <c r="AD516" s="195"/>
      <c r="AE516" s="19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</row>
    <row r="517" spans="1:76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194"/>
      <c r="N517" s="194"/>
      <c r="O517" s="198"/>
      <c r="P517" s="198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195"/>
      <c r="AC517" s="195"/>
      <c r="AD517" s="195"/>
      <c r="AE517" s="19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</row>
    <row r="518" spans="1:76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194"/>
      <c r="N518" s="194"/>
      <c r="O518" s="198"/>
      <c r="P518" s="198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195"/>
      <c r="AC518" s="195"/>
      <c r="AD518" s="195"/>
      <c r="AE518" s="19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</row>
    <row r="519" spans="1:76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194"/>
      <c r="N519" s="194"/>
      <c r="O519" s="198"/>
      <c r="P519" s="198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195"/>
      <c r="AC519" s="195"/>
      <c r="AD519" s="195"/>
      <c r="AE519" s="19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</row>
    <row r="520" spans="1:76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194"/>
      <c r="N520" s="194"/>
      <c r="O520" s="198"/>
      <c r="P520" s="198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195"/>
      <c r="AC520" s="195"/>
      <c r="AD520" s="195"/>
      <c r="AE520" s="19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</row>
    <row r="521" spans="1:76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194"/>
      <c r="N521" s="194"/>
      <c r="O521" s="198"/>
      <c r="P521" s="198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195"/>
      <c r="AC521" s="195"/>
      <c r="AD521" s="195"/>
      <c r="AE521" s="19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</row>
    <row r="522" spans="1:76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194"/>
      <c r="N522" s="194"/>
      <c r="O522" s="198"/>
      <c r="P522" s="198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195"/>
      <c r="AC522" s="195"/>
      <c r="AD522" s="195"/>
      <c r="AE522" s="19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</row>
    <row r="523" spans="1:76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194"/>
      <c r="N523" s="194"/>
      <c r="O523" s="198"/>
      <c r="P523" s="198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195"/>
      <c r="AC523" s="195"/>
      <c r="AD523" s="195"/>
      <c r="AE523" s="19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</row>
    <row r="524" spans="1:76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194"/>
      <c r="N524" s="194"/>
      <c r="O524" s="198"/>
      <c r="P524" s="198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195"/>
      <c r="AC524" s="195"/>
      <c r="AD524" s="195"/>
      <c r="AE524" s="19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</row>
    <row r="525" spans="1:76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194"/>
      <c r="N525" s="194"/>
      <c r="O525" s="198"/>
      <c r="P525" s="198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195"/>
      <c r="AC525" s="195"/>
      <c r="AD525" s="195"/>
      <c r="AE525" s="19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</row>
    <row r="526" spans="1:76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194"/>
      <c r="N526" s="194"/>
      <c r="O526" s="198"/>
      <c r="P526" s="198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195"/>
      <c r="AC526" s="195"/>
      <c r="AD526" s="195"/>
      <c r="AE526" s="19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</row>
    <row r="527" spans="1:76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194"/>
      <c r="N527" s="194"/>
      <c r="O527" s="198"/>
      <c r="P527" s="198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195"/>
      <c r="AC527" s="195"/>
      <c r="AD527" s="195"/>
      <c r="AE527" s="19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</row>
    <row r="528" spans="1:76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194"/>
      <c r="N528" s="194"/>
      <c r="O528" s="198"/>
      <c r="P528" s="198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195"/>
      <c r="AC528" s="195"/>
      <c r="AD528" s="195"/>
      <c r="AE528" s="19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</row>
    <row r="529" spans="1:76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194"/>
      <c r="N529" s="194"/>
      <c r="O529" s="198"/>
      <c r="P529" s="198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195"/>
      <c r="AC529" s="195"/>
      <c r="AD529" s="195"/>
      <c r="AE529" s="19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</row>
    <row r="530" spans="1:76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194"/>
      <c r="N530" s="194"/>
      <c r="O530" s="198"/>
      <c r="P530" s="198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195"/>
      <c r="AC530" s="195"/>
      <c r="AD530" s="195"/>
      <c r="AE530" s="19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</row>
    <row r="531" spans="1:76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194"/>
      <c r="N531" s="194"/>
      <c r="O531" s="198"/>
      <c r="P531" s="198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195"/>
      <c r="AC531" s="195"/>
      <c r="AD531" s="195"/>
      <c r="AE531" s="19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</row>
    <row r="532" spans="1:76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194"/>
      <c r="N532" s="194"/>
      <c r="O532" s="198"/>
      <c r="P532" s="198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195"/>
      <c r="AC532" s="195"/>
      <c r="AD532" s="195"/>
      <c r="AE532" s="19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</row>
    <row r="533" spans="1:76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194"/>
      <c r="N533" s="194"/>
      <c r="O533" s="198"/>
      <c r="P533" s="198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195"/>
      <c r="AC533" s="195"/>
      <c r="AD533" s="195"/>
      <c r="AE533" s="19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</row>
    <row r="534" spans="1:76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194"/>
      <c r="N534" s="194"/>
      <c r="O534" s="198"/>
      <c r="P534" s="198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195"/>
      <c r="AC534" s="195"/>
      <c r="AD534" s="195"/>
      <c r="AE534" s="19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</row>
    <row r="535" spans="1:76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194"/>
      <c r="N535" s="194"/>
      <c r="O535" s="198"/>
      <c r="P535" s="198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195"/>
      <c r="AC535" s="195"/>
      <c r="AD535" s="195"/>
      <c r="AE535" s="19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</row>
    <row r="536" spans="1:76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194"/>
      <c r="N536" s="194"/>
      <c r="O536" s="198"/>
      <c r="P536" s="198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195"/>
      <c r="AC536" s="195"/>
      <c r="AD536" s="195"/>
      <c r="AE536" s="19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</row>
    <row r="537" spans="1:76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194"/>
      <c r="N537" s="194"/>
      <c r="O537" s="198"/>
      <c r="P537" s="198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195"/>
      <c r="AC537" s="195"/>
      <c r="AD537" s="195"/>
      <c r="AE537" s="19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</row>
    <row r="538" spans="1:76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194"/>
      <c r="N538" s="194"/>
      <c r="O538" s="198"/>
      <c r="P538" s="198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195"/>
      <c r="AC538" s="195"/>
      <c r="AD538" s="195"/>
      <c r="AE538" s="19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</row>
    <row r="539" spans="1:76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194"/>
      <c r="N539" s="194"/>
      <c r="O539" s="198"/>
      <c r="P539" s="198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195"/>
      <c r="AC539" s="195"/>
      <c r="AD539" s="195"/>
      <c r="AE539" s="19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</row>
    <row r="540" spans="1:76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194"/>
      <c r="N540" s="194"/>
      <c r="O540" s="198"/>
      <c r="P540" s="198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195"/>
      <c r="AC540" s="195"/>
      <c r="AD540" s="195"/>
      <c r="AE540" s="19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</row>
    <row r="541" spans="1:76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194"/>
      <c r="N541" s="194"/>
      <c r="O541" s="198"/>
      <c r="P541" s="198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195"/>
      <c r="AC541" s="195"/>
      <c r="AD541" s="195"/>
      <c r="AE541" s="19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</row>
    <row r="542" spans="1:76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194"/>
      <c r="N542" s="194"/>
      <c r="O542" s="198"/>
      <c r="P542" s="198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195"/>
      <c r="AC542" s="195"/>
      <c r="AD542" s="195"/>
      <c r="AE542" s="19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</row>
    <row r="543" spans="1:76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194"/>
      <c r="N543" s="194"/>
      <c r="O543" s="198"/>
      <c r="P543" s="198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195"/>
      <c r="AC543" s="195"/>
      <c r="AD543" s="195"/>
      <c r="AE543" s="19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</row>
    <row r="544" spans="1:76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194"/>
      <c r="N544" s="194"/>
      <c r="O544" s="198"/>
      <c r="P544" s="198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195"/>
      <c r="AC544" s="195"/>
      <c r="AD544" s="195"/>
      <c r="AE544" s="19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</row>
    <row r="545" spans="1:76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194"/>
      <c r="N545" s="194"/>
      <c r="O545" s="198"/>
      <c r="P545" s="198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195"/>
      <c r="AC545" s="195"/>
      <c r="AD545" s="195"/>
      <c r="AE545" s="19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</row>
    <row r="546" spans="1:76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194"/>
      <c r="N546" s="194"/>
      <c r="O546" s="198"/>
      <c r="P546" s="198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195"/>
      <c r="AC546" s="195"/>
      <c r="AD546" s="195"/>
      <c r="AE546" s="19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</row>
    <row r="547" spans="1:76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194"/>
      <c r="N547" s="194"/>
      <c r="O547" s="198"/>
      <c r="P547" s="198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195"/>
      <c r="AC547" s="195"/>
      <c r="AD547" s="195"/>
      <c r="AE547" s="19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</row>
    <row r="548" spans="1:76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194"/>
      <c r="N548" s="194"/>
      <c r="O548" s="198"/>
      <c r="P548" s="198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195"/>
      <c r="AC548" s="195"/>
      <c r="AD548" s="195"/>
      <c r="AE548" s="19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</row>
    <row r="549" spans="1:76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194"/>
      <c r="N549" s="194"/>
      <c r="O549" s="198"/>
      <c r="P549" s="198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195"/>
      <c r="AC549" s="195"/>
      <c r="AD549" s="195"/>
      <c r="AE549" s="19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</row>
    <row r="550" spans="1:76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194"/>
      <c r="N550" s="194"/>
      <c r="O550" s="198"/>
      <c r="P550" s="198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195"/>
      <c r="AC550" s="195"/>
      <c r="AD550" s="195"/>
      <c r="AE550" s="19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</row>
    <row r="551" spans="1:76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194"/>
      <c r="N551" s="194"/>
      <c r="O551" s="198"/>
      <c r="P551" s="198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195"/>
      <c r="AC551" s="195"/>
      <c r="AD551" s="195"/>
      <c r="AE551" s="19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</row>
    <row r="552" spans="1:76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194"/>
      <c r="N552" s="194"/>
      <c r="O552" s="198"/>
      <c r="P552" s="198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195"/>
      <c r="AC552" s="195"/>
      <c r="AD552" s="195"/>
      <c r="AE552" s="19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</row>
    <row r="553" spans="1:76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194"/>
      <c r="N553" s="194"/>
      <c r="O553" s="198"/>
      <c r="P553" s="198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195"/>
      <c r="AC553" s="195"/>
      <c r="AD553" s="195"/>
      <c r="AE553" s="19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</row>
    <row r="554" spans="1:76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194"/>
      <c r="N554" s="194"/>
      <c r="O554" s="198"/>
      <c r="P554" s="198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195"/>
      <c r="AC554" s="195"/>
      <c r="AD554" s="195"/>
      <c r="AE554" s="19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</row>
    <row r="555" spans="1:76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194"/>
      <c r="N555" s="194"/>
      <c r="O555" s="198"/>
      <c r="P555" s="198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195"/>
      <c r="AC555" s="195"/>
      <c r="AD555" s="195"/>
      <c r="AE555" s="19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</row>
    <row r="556" spans="1:76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194"/>
      <c r="N556" s="194"/>
      <c r="O556" s="198"/>
      <c r="P556" s="198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195"/>
      <c r="AC556" s="195"/>
      <c r="AD556" s="195"/>
      <c r="AE556" s="19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</row>
    <row r="557" spans="1:76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194"/>
      <c r="N557" s="194"/>
      <c r="O557" s="198"/>
      <c r="P557" s="198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195"/>
      <c r="AC557" s="195"/>
      <c r="AD557" s="195"/>
      <c r="AE557" s="19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</row>
    <row r="558" spans="1:76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194"/>
      <c r="N558" s="194"/>
      <c r="O558" s="198"/>
      <c r="P558" s="198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195"/>
      <c r="AC558" s="195"/>
      <c r="AD558" s="195"/>
      <c r="AE558" s="19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</row>
    <row r="559" spans="1:76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194"/>
      <c r="N559" s="194"/>
      <c r="O559" s="198"/>
      <c r="P559" s="198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195"/>
      <c r="AC559" s="195"/>
      <c r="AD559" s="195"/>
      <c r="AE559" s="19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</row>
    <row r="560" spans="1:76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194"/>
      <c r="N560" s="194"/>
      <c r="O560" s="198"/>
      <c r="P560" s="198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195"/>
      <c r="AC560" s="195"/>
      <c r="AD560" s="195"/>
      <c r="AE560" s="19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</row>
    <row r="561" spans="1:76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194"/>
      <c r="N561" s="194"/>
      <c r="O561" s="198"/>
      <c r="P561" s="198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195"/>
      <c r="AC561" s="195"/>
      <c r="AD561" s="195"/>
      <c r="AE561" s="19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</row>
    <row r="562" spans="1:76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194"/>
      <c r="N562" s="194"/>
      <c r="O562" s="198"/>
      <c r="P562" s="198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195"/>
      <c r="AC562" s="195"/>
      <c r="AD562" s="195"/>
      <c r="AE562" s="19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</row>
    <row r="563" spans="1:76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194"/>
      <c r="N563" s="194"/>
      <c r="O563" s="198"/>
      <c r="P563" s="198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195"/>
      <c r="AC563" s="195"/>
      <c r="AD563" s="195"/>
      <c r="AE563" s="19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</row>
    <row r="564" spans="1:76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194"/>
      <c r="N564" s="194"/>
      <c r="O564" s="198"/>
      <c r="P564" s="198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195"/>
      <c r="AC564" s="195"/>
      <c r="AD564" s="195"/>
      <c r="AE564" s="19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</row>
    <row r="565" spans="1:76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194"/>
      <c r="N565" s="194"/>
      <c r="O565" s="198"/>
      <c r="P565" s="198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195"/>
      <c r="AC565" s="195"/>
      <c r="AD565" s="195"/>
      <c r="AE565" s="19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</row>
    <row r="566" spans="1:76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194"/>
      <c r="N566" s="194"/>
      <c r="O566" s="198"/>
      <c r="P566" s="198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195"/>
      <c r="AC566" s="195"/>
      <c r="AD566" s="195"/>
      <c r="AE566" s="19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</row>
    <row r="567" spans="1:76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194"/>
      <c r="N567" s="194"/>
      <c r="O567" s="198"/>
      <c r="P567" s="198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195"/>
      <c r="AC567" s="195"/>
      <c r="AD567" s="195"/>
      <c r="AE567" s="19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</row>
    <row r="568" spans="1:76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194"/>
      <c r="N568" s="194"/>
      <c r="O568" s="198"/>
      <c r="P568" s="198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195"/>
      <c r="AC568" s="195"/>
      <c r="AD568" s="195"/>
      <c r="AE568" s="19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</row>
    <row r="569" spans="1:76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194"/>
      <c r="N569" s="194"/>
      <c r="O569" s="198"/>
      <c r="P569" s="198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195"/>
      <c r="AC569" s="195"/>
      <c r="AD569" s="195"/>
      <c r="AE569" s="19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</row>
    <row r="570" spans="1:76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194"/>
      <c r="N570" s="194"/>
      <c r="O570" s="198"/>
      <c r="P570" s="198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195"/>
      <c r="AC570" s="195"/>
      <c r="AD570" s="195"/>
      <c r="AE570" s="19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</row>
    <row r="571" spans="1:76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194"/>
      <c r="N571" s="194"/>
      <c r="O571" s="198"/>
      <c r="P571" s="198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95"/>
      <c r="AC571" s="195"/>
      <c r="AD571" s="195"/>
      <c r="AE571" s="19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</row>
    <row r="572" spans="1:76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194"/>
      <c r="N572" s="194"/>
      <c r="O572" s="198"/>
      <c r="P572" s="198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95"/>
      <c r="AC572" s="195"/>
      <c r="AD572" s="195"/>
      <c r="AE572" s="19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</row>
    <row r="573" spans="1:76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194"/>
      <c r="N573" s="194"/>
      <c r="O573" s="198"/>
      <c r="P573" s="198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95"/>
      <c r="AC573" s="195"/>
      <c r="AD573" s="195"/>
      <c r="AE573" s="19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</row>
    <row r="574" spans="1:76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194"/>
      <c r="N574" s="194"/>
      <c r="O574" s="198"/>
      <c r="P574" s="198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95"/>
      <c r="AC574" s="195"/>
      <c r="AD574" s="195"/>
      <c r="AE574" s="19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</row>
    <row r="575" spans="1:76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194"/>
      <c r="N575" s="194"/>
      <c r="O575" s="198"/>
      <c r="P575" s="198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95"/>
      <c r="AC575" s="195"/>
      <c r="AD575" s="195"/>
      <c r="AE575" s="19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</row>
    <row r="576" spans="1:76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194"/>
      <c r="N576" s="194"/>
      <c r="O576" s="198"/>
      <c r="P576" s="198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95"/>
      <c r="AC576" s="195"/>
      <c r="AD576" s="195"/>
      <c r="AE576" s="19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</row>
    <row r="577" spans="1:76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194"/>
      <c r="N577" s="194"/>
      <c r="O577" s="198"/>
      <c r="P577" s="198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95"/>
      <c r="AC577" s="195"/>
      <c r="AD577" s="195"/>
      <c r="AE577" s="19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</row>
    <row r="578" spans="1:76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194"/>
      <c r="N578" s="194"/>
      <c r="O578" s="198"/>
      <c r="P578" s="198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95"/>
      <c r="AC578" s="195"/>
      <c r="AD578" s="195"/>
      <c r="AE578" s="19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</row>
    <row r="579" spans="1:76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194"/>
      <c r="N579" s="194"/>
      <c r="O579" s="198"/>
      <c r="P579" s="198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95"/>
      <c r="AC579" s="195"/>
      <c r="AD579" s="195"/>
      <c r="AE579" s="19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</row>
    <row r="580" spans="1:76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194"/>
      <c r="N580" s="194"/>
      <c r="O580" s="198"/>
      <c r="P580" s="198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95"/>
      <c r="AC580" s="195"/>
      <c r="AD580" s="195"/>
      <c r="AE580" s="19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</row>
    <row r="581" spans="1:76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194"/>
      <c r="N581" s="194"/>
      <c r="O581" s="198"/>
      <c r="P581" s="198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95"/>
      <c r="AC581" s="195"/>
      <c r="AD581" s="195"/>
      <c r="AE581" s="19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</row>
    <row r="582" spans="1:76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194"/>
      <c r="N582" s="194"/>
      <c r="O582" s="198"/>
      <c r="P582" s="198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95"/>
      <c r="AC582" s="195"/>
      <c r="AD582" s="195"/>
      <c r="AE582" s="19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</row>
    <row r="583" spans="1:76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194"/>
      <c r="N583" s="194"/>
      <c r="O583" s="198"/>
      <c r="P583" s="198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95"/>
      <c r="AC583" s="195"/>
      <c r="AD583" s="195"/>
      <c r="AE583" s="19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</row>
    <row r="584" spans="1:76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194"/>
      <c r="N584" s="194"/>
      <c r="O584" s="198"/>
      <c r="P584" s="198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95"/>
      <c r="AC584" s="195"/>
      <c r="AD584" s="195"/>
      <c r="AE584" s="19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</row>
    <row r="585" spans="1:76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194"/>
      <c r="N585" s="194"/>
      <c r="O585" s="198"/>
      <c r="P585" s="198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95"/>
      <c r="AC585" s="195"/>
      <c r="AD585" s="195"/>
      <c r="AE585" s="19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</row>
    <row r="586" spans="1:76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194"/>
      <c r="N586" s="194"/>
      <c r="O586" s="198"/>
      <c r="P586" s="198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195"/>
      <c r="AC586" s="195"/>
      <c r="AD586" s="195"/>
      <c r="AE586" s="19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</row>
    <row r="587" spans="1:76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194"/>
      <c r="N587" s="194"/>
      <c r="O587" s="198"/>
      <c r="P587" s="198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195"/>
      <c r="AC587" s="195"/>
      <c r="AD587" s="195"/>
      <c r="AE587" s="19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</row>
    <row r="588" spans="1:76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194"/>
      <c r="N588" s="194"/>
      <c r="O588" s="198"/>
      <c r="P588" s="198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195"/>
      <c r="AC588" s="195"/>
      <c r="AD588" s="195"/>
      <c r="AE588" s="19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</row>
    <row r="589" spans="1:76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194"/>
      <c r="N589" s="194"/>
      <c r="O589" s="198"/>
      <c r="P589" s="198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95"/>
      <c r="AC589" s="195"/>
      <c r="AD589" s="195"/>
      <c r="AE589" s="19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</row>
    <row r="590" spans="1:76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194"/>
      <c r="N590" s="194"/>
      <c r="O590" s="198"/>
      <c r="P590" s="198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95"/>
      <c r="AC590" s="195"/>
      <c r="AD590" s="195"/>
      <c r="AE590" s="19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</row>
    <row r="591" spans="1:76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194"/>
      <c r="N591" s="194"/>
      <c r="O591" s="198"/>
      <c r="P591" s="198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95"/>
      <c r="AC591" s="195"/>
      <c r="AD591" s="195"/>
      <c r="AE591" s="19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</row>
    <row r="592" spans="1:76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194"/>
      <c r="N592" s="194"/>
      <c r="O592" s="198"/>
      <c r="P592" s="198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95"/>
      <c r="AC592" s="195"/>
      <c r="AD592" s="195"/>
      <c r="AE592" s="19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</row>
    <row r="593" spans="1:76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194"/>
      <c r="N593" s="194"/>
      <c r="O593" s="198"/>
      <c r="P593" s="198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95"/>
      <c r="AC593" s="195"/>
      <c r="AD593" s="195"/>
      <c r="AE593" s="19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</row>
    <row r="594" spans="1:76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194"/>
      <c r="N594" s="194"/>
      <c r="O594" s="198"/>
      <c r="P594" s="198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95"/>
      <c r="AC594" s="195"/>
      <c r="AD594" s="195"/>
      <c r="AE594" s="19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</row>
    <row r="595" spans="1:76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194"/>
      <c r="N595" s="194"/>
      <c r="O595" s="198"/>
      <c r="P595" s="198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95"/>
      <c r="AC595" s="195"/>
      <c r="AD595" s="195"/>
      <c r="AE595" s="19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</row>
    <row r="596" spans="1:76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194"/>
      <c r="N596" s="194"/>
      <c r="O596" s="198"/>
      <c r="P596" s="198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95"/>
      <c r="AC596" s="195"/>
      <c r="AD596" s="195"/>
      <c r="AE596" s="19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</row>
    <row r="597" spans="1:76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194"/>
      <c r="N597" s="194"/>
      <c r="O597" s="198"/>
      <c r="P597" s="198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95"/>
      <c r="AC597" s="195"/>
      <c r="AD597" s="195"/>
      <c r="AE597" s="19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</row>
    <row r="598" spans="1:76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194"/>
      <c r="N598" s="194"/>
      <c r="O598" s="198"/>
      <c r="P598" s="198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195"/>
      <c r="AC598" s="195"/>
      <c r="AD598" s="195"/>
      <c r="AE598" s="19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</row>
    <row r="599" spans="1:76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194"/>
      <c r="N599" s="194"/>
      <c r="O599" s="198"/>
      <c r="P599" s="198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95"/>
      <c r="AC599" s="195"/>
      <c r="AD599" s="195"/>
      <c r="AE599" s="19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</row>
    <row r="600" spans="1:76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194"/>
      <c r="N600" s="194"/>
      <c r="O600" s="198"/>
      <c r="P600" s="198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95"/>
      <c r="AC600" s="195"/>
      <c r="AD600" s="195"/>
      <c r="AE600" s="19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</row>
    <row r="601" spans="1:76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194"/>
      <c r="N601" s="194"/>
      <c r="O601" s="198"/>
      <c r="P601" s="198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95"/>
      <c r="AC601" s="195"/>
      <c r="AD601" s="195"/>
      <c r="AE601" s="19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</row>
    <row r="602" spans="1:76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194"/>
      <c r="N602" s="194"/>
      <c r="O602" s="198"/>
      <c r="P602" s="198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95"/>
      <c r="AC602" s="195"/>
      <c r="AD602" s="195"/>
      <c r="AE602" s="19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</row>
    <row r="603" spans="1:76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194"/>
      <c r="N603" s="194"/>
      <c r="O603" s="198"/>
      <c r="P603" s="198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195"/>
      <c r="AC603" s="195"/>
      <c r="AD603" s="195"/>
      <c r="AE603" s="19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</row>
    <row r="604" spans="1:76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194"/>
      <c r="N604" s="194"/>
      <c r="O604" s="198"/>
      <c r="P604" s="198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195"/>
      <c r="AC604" s="195"/>
      <c r="AD604" s="195"/>
      <c r="AE604" s="19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</row>
    <row r="605" spans="1:76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194"/>
      <c r="N605" s="194"/>
      <c r="O605" s="198"/>
      <c r="P605" s="198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195"/>
      <c r="AC605" s="195"/>
      <c r="AD605" s="195"/>
      <c r="AE605" s="19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</row>
    <row r="606" spans="1:76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194"/>
      <c r="N606" s="194"/>
      <c r="O606" s="198"/>
      <c r="P606" s="198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195"/>
      <c r="AC606" s="195"/>
      <c r="AD606" s="195"/>
      <c r="AE606" s="19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</row>
    <row r="607" spans="1:76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194"/>
      <c r="N607" s="194"/>
      <c r="O607" s="198"/>
      <c r="P607" s="198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195"/>
      <c r="AC607" s="195"/>
      <c r="AD607" s="195"/>
      <c r="AE607" s="19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</row>
    <row r="608" spans="1:76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194"/>
      <c r="N608" s="194"/>
      <c r="O608" s="198"/>
      <c r="P608" s="198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195"/>
      <c r="AC608" s="195"/>
      <c r="AD608" s="195"/>
      <c r="AE608" s="19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</row>
    <row r="609" spans="1:76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194"/>
      <c r="N609" s="194"/>
      <c r="O609" s="198"/>
      <c r="P609" s="198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195"/>
      <c r="AC609" s="195"/>
      <c r="AD609" s="195"/>
      <c r="AE609" s="19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</row>
    <row r="610" spans="1:76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194"/>
      <c r="N610" s="194"/>
      <c r="O610" s="198"/>
      <c r="P610" s="198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195"/>
      <c r="AC610" s="195"/>
      <c r="AD610" s="195"/>
      <c r="AE610" s="19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</row>
    <row r="611" spans="1:76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194"/>
      <c r="N611" s="194"/>
      <c r="O611" s="198"/>
      <c r="P611" s="198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195"/>
      <c r="AC611" s="195"/>
      <c r="AD611" s="195"/>
      <c r="AE611" s="19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</row>
    <row r="612" spans="1:76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194"/>
      <c r="N612" s="194"/>
      <c r="O612" s="198"/>
      <c r="P612" s="198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195"/>
      <c r="AC612" s="195"/>
      <c r="AD612" s="195"/>
      <c r="AE612" s="19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</row>
    <row r="613" spans="1:76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194"/>
      <c r="N613" s="194"/>
      <c r="O613" s="198"/>
      <c r="P613" s="198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195"/>
      <c r="AC613" s="195"/>
      <c r="AD613" s="195"/>
      <c r="AE613" s="19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</row>
    <row r="614" spans="1:76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194"/>
      <c r="N614" s="194"/>
      <c r="O614" s="198"/>
      <c r="P614" s="198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195"/>
      <c r="AC614" s="195"/>
      <c r="AD614" s="195"/>
      <c r="AE614" s="19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</row>
    <row r="615" spans="1:76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194"/>
      <c r="N615" s="194"/>
      <c r="O615" s="198"/>
      <c r="P615" s="198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195"/>
      <c r="AC615" s="195"/>
      <c r="AD615" s="195"/>
      <c r="AE615" s="19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</row>
    <row r="616" spans="1:76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194"/>
      <c r="N616" s="194"/>
      <c r="O616" s="198"/>
      <c r="P616" s="198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195"/>
      <c r="AC616" s="195"/>
      <c r="AD616" s="195"/>
      <c r="AE616" s="19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</row>
    <row r="617" spans="1:76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194"/>
      <c r="N617" s="194"/>
      <c r="O617" s="198"/>
      <c r="P617" s="198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195"/>
      <c r="AC617" s="195"/>
      <c r="AD617" s="195"/>
      <c r="AE617" s="19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</row>
    <row r="618" spans="1:76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194"/>
      <c r="N618" s="194"/>
      <c r="O618" s="198"/>
      <c r="P618" s="198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195"/>
      <c r="AC618" s="195"/>
      <c r="AD618" s="195"/>
      <c r="AE618" s="19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</row>
    <row r="619" spans="1:76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194"/>
      <c r="N619" s="194"/>
      <c r="O619" s="198"/>
      <c r="P619" s="198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195"/>
      <c r="AC619" s="195"/>
      <c r="AD619" s="195"/>
      <c r="AE619" s="19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</row>
    <row r="620" spans="1:76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194"/>
      <c r="N620" s="194"/>
      <c r="O620" s="198"/>
      <c r="P620" s="198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195"/>
      <c r="AC620" s="195"/>
      <c r="AD620" s="195"/>
      <c r="AE620" s="19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</row>
    <row r="621" spans="1:76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194"/>
      <c r="N621" s="194"/>
      <c r="O621" s="198"/>
      <c r="P621" s="198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195"/>
      <c r="AC621" s="195"/>
      <c r="AD621" s="195"/>
      <c r="AE621" s="19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</row>
    <row r="622" spans="1:76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194"/>
      <c r="N622" s="194"/>
      <c r="O622" s="198"/>
      <c r="P622" s="198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195"/>
      <c r="AC622" s="195"/>
      <c r="AD622" s="195"/>
      <c r="AE622" s="19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</row>
    <row r="623" spans="1:76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194"/>
      <c r="N623" s="194"/>
      <c r="O623" s="198"/>
      <c r="P623" s="198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195"/>
      <c r="AC623" s="195"/>
      <c r="AD623" s="195"/>
      <c r="AE623" s="19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</row>
    <row r="624" spans="1:76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194"/>
      <c r="N624" s="194"/>
      <c r="O624" s="198"/>
      <c r="P624" s="198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195"/>
      <c r="AC624" s="195"/>
      <c r="AD624" s="195"/>
      <c r="AE624" s="19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</row>
    <row r="625" spans="1:76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194"/>
      <c r="N625" s="194"/>
      <c r="O625" s="198"/>
      <c r="P625" s="198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195"/>
      <c r="AC625" s="195"/>
      <c r="AD625" s="195"/>
      <c r="AE625" s="19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</row>
    <row r="626" spans="1:76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194"/>
      <c r="N626" s="194"/>
      <c r="O626" s="198"/>
      <c r="P626" s="198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195"/>
      <c r="AC626" s="195"/>
      <c r="AD626" s="195"/>
      <c r="AE626" s="19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</row>
    <row r="627" spans="1:76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194"/>
      <c r="N627" s="194"/>
      <c r="O627" s="198"/>
      <c r="P627" s="198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195"/>
      <c r="AC627" s="195"/>
      <c r="AD627" s="195"/>
      <c r="AE627" s="19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</row>
    <row r="628" spans="1:76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194"/>
      <c r="N628" s="194"/>
      <c r="O628" s="198"/>
      <c r="P628" s="198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195"/>
      <c r="AC628" s="195"/>
      <c r="AD628" s="195"/>
      <c r="AE628" s="19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</row>
    <row r="629" spans="1:76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194"/>
      <c r="N629" s="194"/>
      <c r="O629" s="198"/>
      <c r="P629" s="198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195"/>
      <c r="AC629" s="195"/>
      <c r="AD629" s="195"/>
      <c r="AE629" s="19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</row>
    <row r="630" spans="1:76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194"/>
      <c r="N630" s="194"/>
      <c r="O630" s="198"/>
      <c r="P630" s="198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195"/>
      <c r="AC630" s="195"/>
      <c r="AD630" s="195"/>
      <c r="AE630" s="19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</row>
    <row r="631" spans="1:76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194"/>
      <c r="N631" s="194"/>
      <c r="O631" s="198"/>
      <c r="P631" s="198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195"/>
      <c r="AC631" s="195"/>
      <c r="AD631" s="195"/>
      <c r="AE631" s="19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</row>
    <row r="632" spans="1:76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194"/>
      <c r="N632" s="194"/>
      <c r="O632" s="198"/>
      <c r="P632" s="198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195"/>
      <c r="AC632" s="195"/>
      <c r="AD632" s="195"/>
      <c r="AE632" s="19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</row>
    <row r="633" spans="1:76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194"/>
      <c r="N633" s="194"/>
      <c r="O633" s="198"/>
      <c r="P633" s="198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195"/>
      <c r="AC633" s="195"/>
      <c r="AD633" s="195"/>
      <c r="AE633" s="19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</row>
    <row r="634" spans="1:76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194"/>
      <c r="N634" s="194"/>
      <c r="O634" s="198"/>
      <c r="P634" s="198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195"/>
      <c r="AC634" s="195"/>
      <c r="AD634" s="195"/>
      <c r="AE634" s="19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</row>
    <row r="635" spans="1:76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194"/>
      <c r="N635" s="194"/>
      <c r="O635" s="198"/>
      <c r="P635" s="198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195"/>
      <c r="AC635" s="195"/>
      <c r="AD635" s="195"/>
      <c r="AE635" s="19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</row>
    <row r="636" spans="1:76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194"/>
      <c r="N636" s="194"/>
      <c r="O636" s="198"/>
      <c r="P636" s="198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195"/>
      <c r="AC636" s="195"/>
      <c r="AD636" s="195"/>
      <c r="AE636" s="19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</row>
    <row r="637" spans="1:76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194"/>
      <c r="N637" s="194"/>
      <c r="O637" s="198"/>
      <c r="P637" s="198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195"/>
      <c r="AC637" s="195"/>
      <c r="AD637" s="195"/>
      <c r="AE637" s="19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</row>
    <row r="638" spans="1:76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194"/>
      <c r="N638" s="194"/>
      <c r="O638" s="198"/>
      <c r="P638" s="198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195"/>
      <c r="AC638" s="195"/>
      <c r="AD638" s="195"/>
      <c r="AE638" s="19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</row>
    <row r="639" spans="1:76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194"/>
      <c r="N639" s="194"/>
      <c r="O639" s="198"/>
      <c r="P639" s="198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195"/>
      <c r="AC639" s="195"/>
      <c r="AD639" s="195"/>
      <c r="AE639" s="19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</row>
    <row r="640" spans="1:76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194"/>
      <c r="N640" s="194"/>
      <c r="O640" s="198"/>
      <c r="P640" s="198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195"/>
      <c r="AC640" s="195"/>
      <c r="AD640" s="195"/>
      <c r="AE640" s="19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</row>
    <row r="641" spans="1:76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194"/>
      <c r="N641" s="194"/>
      <c r="O641" s="198"/>
      <c r="P641" s="198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195"/>
      <c r="AC641" s="195"/>
      <c r="AD641" s="195"/>
      <c r="AE641" s="19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</row>
    <row r="642" spans="1:76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194"/>
      <c r="N642" s="194"/>
      <c r="O642" s="198"/>
      <c r="P642" s="198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195"/>
      <c r="AC642" s="195"/>
      <c r="AD642" s="195"/>
      <c r="AE642" s="19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</row>
    <row r="643" spans="1:76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194"/>
      <c r="N643" s="194"/>
      <c r="O643" s="198"/>
      <c r="P643" s="198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195"/>
      <c r="AC643" s="195"/>
      <c r="AD643" s="195"/>
      <c r="AE643" s="19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</row>
    <row r="644" spans="1:76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194"/>
      <c r="N644" s="194"/>
      <c r="O644" s="198"/>
      <c r="P644" s="198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195"/>
      <c r="AC644" s="195"/>
      <c r="AD644" s="195"/>
      <c r="AE644" s="19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</row>
    <row r="645" spans="1:76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194"/>
      <c r="N645" s="194"/>
      <c r="O645" s="198"/>
      <c r="P645" s="198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195"/>
      <c r="AC645" s="195"/>
      <c r="AD645" s="195"/>
      <c r="AE645" s="19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</row>
    <row r="646" spans="1:76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194"/>
      <c r="N646" s="194"/>
      <c r="O646" s="198"/>
      <c r="P646" s="198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195"/>
      <c r="AC646" s="195"/>
      <c r="AD646" s="195"/>
      <c r="AE646" s="19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</row>
    <row r="647" spans="1:76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194"/>
      <c r="N647" s="194"/>
      <c r="O647" s="198"/>
      <c r="P647" s="198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195"/>
      <c r="AC647" s="195"/>
      <c r="AD647" s="195"/>
      <c r="AE647" s="19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</row>
    <row r="648" spans="1:76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194"/>
      <c r="N648" s="194"/>
      <c r="O648" s="198"/>
      <c r="P648" s="198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195"/>
      <c r="AC648" s="195"/>
      <c r="AD648" s="195"/>
      <c r="AE648" s="19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</row>
    <row r="649" spans="1:76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194"/>
      <c r="N649" s="194"/>
      <c r="O649" s="198"/>
      <c r="P649" s="198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195"/>
      <c r="AC649" s="195"/>
      <c r="AD649" s="195"/>
      <c r="AE649" s="19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</row>
    <row r="650" spans="1:76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194"/>
      <c r="N650" s="194"/>
      <c r="O650" s="198"/>
      <c r="P650" s="198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195"/>
      <c r="AC650" s="195"/>
      <c r="AD650" s="195"/>
      <c r="AE650" s="19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</row>
    <row r="651" spans="1:76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194"/>
      <c r="N651" s="194"/>
      <c r="O651" s="198"/>
      <c r="P651" s="198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195"/>
      <c r="AC651" s="195"/>
      <c r="AD651" s="195"/>
      <c r="AE651" s="19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</row>
    <row r="652" spans="1:76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194"/>
      <c r="N652" s="194"/>
      <c r="O652" s="198"/>
      <c r="P652" s="198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195"/>
      <c r="AC652" s="195"/>
      <c r="AD652" s="195"/>
      <c r="AE652" s="19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</row>
    <row r="653" spans="1:76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194"/>
      <c r="N653" s="194"/>
      <c r="O653" s="198"/>
      <c r="P653" s="198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195"/>
      <c r="AC653" s="195"/>
      <c r="AD653" s="195"/>
      <c r="AE653" s="19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</row>
    <row r="654" spans="1:76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194"/>
      <c r="N654" s="194"/>
      <c r="O654" s="198"/>
      <c r="P654" s="198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195"/>
      <c r="AC654" s="195"/>
      <c r="AD654" s="195"/>
      <c r="AE654" s="19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</row>
    <row r="655" spans="1:76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194"/>
      <c r="N655" s="194"/>
      <c r="O655" s="198"/>
      <c r="P655" s="198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195"/>
      <c r="AC655" s="195"/>
      <c r="AD655" s="195"/>
      <c r="AE655" s="19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</row>
    <row r="656" spans="1:76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194"/>
      <c r="N656" s="194"/>
      <c r="O656" s="198"/>
      <c r="P656" s="198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195"/>
      <c r="AC656" s="195"/>
      <c r="AD656" s="195"/>
      <c r="AE656" s="19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</row>
    <row r="657" spans="1:76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194"/>
      <c r="N657" s="194"/>
      <c r="O657" s="198"/>
      <c r="P657" s="198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195"/>
      <c r="AC657" s="195"/>
      <c r="AD657" s="195"/>
      <c r="AE657" s="19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</row>
    <row r="658" spans="1:76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194"/>
      <c r="N658" s="194"/>
      <c r="O658" s="198"/>
      <c r="P658" s="198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195"/>
      <c r="AC658" s="195"/>
      <c r="AD658" s="195"/>
      <c r="AE658" s="19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</row>
    <row r="659" spans="1:76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194"/>
      <c r="N659" s="194"/>
      <c r="O659" s="198"/>
      <c r="P659" s="198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195"/>
      <c r="AC659" s="195"/>
      <c r="AD659" s="195"/>
      <c r="AE659" s="19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</row>
    <row r="660" spans="1:76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194"/>
      <c r="N660" s="194"/>
      <c r="O660" s="198"/>
      <c r="P660" s="198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195"/>
      <c r="AC660" s="195"/>
      <c r="AD660" s="195"/>
      <c r="AE660" s="19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</row>
    <row r="661" spans="1:76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194"/>
      <c r="N661" s="194"/>
      <c r="O661" s="198"/>
      <c r="P661" s="198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195"/>
      <c r="AC661" s="195"/>
      <c r="AD661" s="195"/>
      <c r="AE661" s="19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</row>
    <row r="662" spans="1:76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194"/>
      <c r="N662" s="194"/>
      <c r="O662" s="198"/>
      <c r="P662" s="198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195"/>
      <c r="AC662" s="195"/>
      <c r="AD662" s="195"/>
      <c r="AE662" s="19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</row>
    <row r="663" spans="1:76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194"/>
      <c r="N663" s="194"/>
      <c r="O663" s="198"/>
      <c r="P663" s="198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195"/>
      <c r="AC663" s="195"/>
      <c r="AD663" s="195"/>
      <c r="AE663" s="19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</row>
    <row r="664" spans="1:76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194"/>
      <c r="N664" s="194"/>
      <c r="O664" s="198"/>
      <c r="P664" s="198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195"/>
      <c r="AC664" s="195"/>
      <c r="AD664" s="195"/>
      <c r="AE664" s="19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</row>
    <row r="665" spans="1:76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194"/>
      <c r="N665" s="194"/>
      <c r="O665" s="198"/>
      <c r="P665" s="198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195"/>
      <c r="AC665" s="195"/>
      <c r="AD665" s="195"/>
      <c r="AE665" s="19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</row>
    <row r="666" spans="1:76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194"/>
      <c r="N666" s="194"/>
      <c r="O666" s="198"/>
      <c r="P666" s="198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195"/>
      <c r="AC666" s="195"/>
      <c r="AD666" s="195"/>
      <c r="AE666" s="19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</row>
    <row r="667" spans="1:76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194"/>
      <c r="N667" s="194"/>
      <c r="O667" s="198"/>
      <c r="P667" s="198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195"/>
      <c r="AC667" s="195"/>
      <c r="AD667" s="195"/>
      <c r="AE667" s="19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</row>
    <row r="668" spans="1:76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194"/>
      <c r="N668" s="194"/>
      <c r="O668" s="198"/>
      <c r="P668" s="198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195"/>
      <c r="AC668" s="195"/>
      <c r="AD668" s="195"/>
      <c r="AE668" s="19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</row>
    <row r="669" spans="1:76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194"/>
      <c r="N669" s="194"/>
      <c r="O669" s="198"/>
      <c r="P669" s="198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195"/>
      <c r="AC669" s="195"/>
      <c r="AD669" s="195"/>
      <c r="AE669" s="19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</row>
    <row r="670" spans="1:76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194"/>
      <c r="N670" s="194"/>
      <c r="O670" s="198"/>
      <c r="P670" s="198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195"/>
      <c r="AC670" s="195"/>
      <c r="AD670" s="195"/>
      <c r="AE670" s="19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</row>
    <row r="671" spans="1:76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194"/>
      <c r="N671" s="194"/>
      <c r="O671" s="198"/>
      <c r="P671" s="198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195"/>
      <c r="AC671" s="195"/>
      <c r="AD671" s="195"/>
      <c r="AE671" s="19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</row>
    <row r="672" spans="1:76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194"/>
      <c r="N672" s="194"/>
      <c r="O672" s="198"/>
      <c r="P672" s="198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195"/>
      <c r="AC672" s="195"/>
      <c r="AD672" s="195"/>
      <c r="AE672" s="19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</row>
    <row r="673" spans="1:76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194"/>
      <c r="N673" s="194"/>
      <c r="O673" s="198"/>
      <c r="P673" s="198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195"/>
      <c r="AC673" s="195"/>
      <c r="AD673" s="195"/>
      <c r="AE673" s="19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</row>
    <row r="674" spans="1:76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194"/>
      <c r="N674" s="194"/>
      <c r="O674" s="198"/>
      <c r="P674" s="198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195"/>
      <c r="AC674" s="195"/>
      <c r="AD674" s="195"/>
      <c r="AE674" s="19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</row>
    <row r="675" spans="1:76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194"/>
      <c r="N675" s="194"/>
      <c r="O675" s="198"/>
      <c r="P675" s="198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195"/>
      <c r="AC675" s="195"/>
      <c r="AD675" s="195"/>
      <c r="AE675" s="19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</row>
    <row r="676" spans="1:76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194"/>
      <c r="N676" s="194"/>
      <c r="O676" s="198"/>
      <c r="P676" s="198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195"/>
      <c r="AC676" s="195"/>
      <c r="AD676" s="195"/>
      <c r="AE676" s="19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</row>
    <row r="677" spans="1:76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194"/>
      <c r="N677" s="194"/>
      <c r="O677" s="198"/>
      <c r="P677" s="198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195"/>
      <c r="AC677" s="195"/>
      <c r="AD677" s="195"/>
      <c r="AE677" s="19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</row>
    <row r="678" spans="1:76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194"/>
      <c r="N678" s="194"/>
      <c r="O678" s="198"/>
      <c r="P678" s="198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195"/>
      <c r="AC678" s="195"/>
      <c r="AD678" s="195"/>
      <c r="AE678" s="19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</row>
    <row r="679" spans="1:76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194"/>
      <c r="N679" s="194"/>
      <c r="O679" s="198"/>
      <c r="P679" s="198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195"/>
      <c r="AC679" s="195"/>
      <c r="AD679" s="195"/>
      <c r="AE679" s="19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</row>
    <row r="680" spans="1:76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194"/>
      <c r="N680" s="194"/>
      <c r="O680" s="198"/>
      <c r="P680" s="198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195"/>
      <c r="AC680" s="195"/>
      <c r="AD680" s="195"/>
      <c r="AE680" s="19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</row>
    <row r="681" spans="1:76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194"/>
      <c r="N681" s="194"/>
      <c r="O681" s="198"/>
      <c r="P681" s="198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195"/>
      <c r="AC681" s="195"/>
      <c r="AD681" s="195"/>
      <c r="AE681" s="19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</row>
    <row r="682" spans="1:76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194"/>
      <c r="N682" s="194"/>
      <c r="O682" s="198"/>
      <c r="P682" s="198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195"/>
      <c r="AC682" s="195"/>
      <c r="AD682" s="195"/>
      <c r="AE682" s="19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</row>
    <row r="683" spans="1:76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194"/>
      <c r="N683" s="194"/>
      <c r="O683" s="198"/>
      <c r="P683" s="198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195"/>
      <c r="AC683" s="195"/>
      <c r="AD683" s="195"/>
      <c r="AE683" s="19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</row>
    <row r="684" spans="1:76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194"/>
      <c r="N684" s="194"/>
      <c r="O684" s="198"/>
      <c r="P684" s="198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195"/>
      <c r="AC684" s="195"/>
      <c r="AD684" s="195"/>
      <c r="AE684" s="19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</row>
    <row r="685" spans="1:76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194"/>
      <c r="N685" s="194"/>
      <c r="O685" s="198"/>
      <c r="P685" s="198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195"/>
      <c r="AC685" s="195"/>
      <c r="AD685" s="195"/>
      <c r="AE685" s="19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</row>
    <row r="686" spans="1:76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194"/>
      <c r="N686" s="194"/>
      <c r="O686" s="198"/>
      <c r="P686" s="198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195"/>
      <c r="AC686" s="195"/>
      <c r="AD686" s="195"/>
      <c r="AE686" s="19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</row>
    <row r="687" spans="1:76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194"/>
      <c r="N687" s="194"/>
      <c r="O687" s="198"/>
      <c r="P687" s="198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195"/>
      <c r="AC687" s="195"/>
      <c r="AD687" s="195"/>
      <c r="AE687" s="19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</row>
    <row r="688" spans="1:76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194"/>
      <c r="N688" s="194"/>
      <c r="O688" s="198"/>
      <c r="P688" s="198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195"/>
      <c r="AC688" s="195"/>
      <c r="AD688" s="195"/>
      <c r="AE688" s="19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</row>
    <row r="689" spans="1:76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194"/>
      <c r="N689" s="194"/>
      <c r="O689" s="198"/>
      <c r="P689" s="198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195"/>
      <c r="AC689" s="195"/>
      <c r="AD689" s="195"/>
      <c r="AE689" s="19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</row>
    <row r="690" spans="1:76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194"/>
      <c r="N690" s="194"/>
      <c r="O690" s="198"/>
      <c r="P690" s="198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195"/>
      <c r="AC690" s="195"/>
      <c r="AD690" s="195"/>
      <c r="AE690" s="19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</row>
    <row r="691" spans="1:76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194"/>
      <c r="N691" s="194"/>
      <c r="O691" s="198"/>
      <c r="P691" s="198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195"/>
      <c r="AC691" s="195"/>
      <c r="AD691" s="195"/>
      <c r="AE691" s="19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</row>
    <row r="692" spans="1:76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194"/>
      <c r="N692" s="194"/>
      <c r="O692" s="198"/>
      <c r="P692" s="198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195"/>
      <c r="AC692" s="195"/>
      <c r="AD692" s="195"/>
      <c r="AE692" s="19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</row>
    <row r="693" spans="1:76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194"/>
      <c r="N693" s="194"/>
      <c r="O693" s="198"/>
      <c r="P693" s="198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195"/>
      <c r="AC693" s="195"/>
      <c r="AD693" s="195"/>
      <c r="AE693" s="19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</row>
    <row r="694" spans="1:76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194"/>
      <c r="N694" s="194"/>
      <c r="O694" s="198"/>
      <c r="P694" s="198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195"/>
      <c r="AC694" s="195"/>
      <c r="AD694" s="195"/>
      <c r="AE694" s="19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</row>
    <row r="695" spans="1:76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194"/>
      <c r="N695" s="194"/>
      <c r="O695" s="198"/>
      <c r="P695" s="198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195"/>
      <c r="AC695" s="195"/>
      <c r="AD695" s="195"/>
      <c r="AE695" s="19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</row>
    <row r="696" spans="1:76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194"/>
      <c r="N696" s="194"/>
      <c r="O696" s="198"/>
      <c r="P696" s="198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195"/>
      <c r="AC696" s="195"/>
      <c r="AD696" s="195"/>
      <c r="AE696" s="19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</row>
    <row r="697" spans="1:76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194"/>
      <c r="N697" s="194"/>
      <c r="O697" s="198"/>
      <c r="P697" s="198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195"/>
      <c r="AC697" s="195"/>
      <c r="AD697" s="195"/>
      <c r="AE697" s="19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</row>
    <row r="698" spans="1:76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194"/>
      <c r="N698" s="194"/>
      <c r="O698" s="198"/>
      <c r="P698" s="198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195"/>
      <c r="AC698" s="195"/>
      <c r="AD698" s="195"/>
      <c r="AE698" s="19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</row>
    <row r="699" spans="1:76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194"/>
      <c r="N699" s="194"/>
      <c r="O699" s="198"/>
      <c r="P699" s="198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195"/>
      <c r="AC699" s="195"/>
      <c r="AD699" s="195"/>
      <c r="AE699" s="19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</row>
    <row r="700" spans="1:76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194"/>
      <c r="N700" s="194"/>
      <c r="O700" s="198"/>
      <c r="P700" s="198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195"/>
      <c r="AC700" s="195"/>
      <c r="AD700" s="195"/>
      <c r="AE700" s="19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</row>
    <row r="701" spans="1:76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194"/>
      <c r="N701" s="194"/>
      <c r="O701" s="198"/>
      <c r="P701" s="198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195"/>
      <c r="AC701" s="195"/>
      <c r="AD701" s="195"/>
      <c r="AE701" s="19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</row>
    <row r="702" spans="1:76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194"/>
      <c r="N702" s="194"/>
      <c r="O702" s="198"/>
      <c r="P702" s="198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195"/>
      <c r="AC702" s="195"/>
      <c r="AD702" s="195"/>
      <c r="AE702" s="19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</row>
    <row r="703" spans="1:76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194"/>
      <c r="N703" s="194"/>
      <c r="O703" s="198"/>
      <c r="P703" s="198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195"/>
      <c r="AC703" s="195"/>
      <c r="AD703" s="195"/>
      <c r="AE703" s="19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</row>
    <row r="704" spans="1:76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194"/>
      <c r="N704" s="194"/>
      <c r="O704" s="198"/>
      <c r="P704" s="198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195"/>
      <c r="AC704" s="195"/>
      <c r="AD704" s="195"/>
      <c r="AE704" s="19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</row>
    <row r="705" spans="1:76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194"/>
      <c r="N705" s="194"/>
      <c r="O705" s="198"/>
      <c r="P705" s="198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195"/>
      <c r="AC705" s="195"/>
      <c r="AD705" s="195"/>
      <c r="AE705" s="19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</row>
    <row r="706" spans="1:76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194"/>
      <c r="N706" s="194"/>
      <c r="O706" s="198"/>
      <c r="P706" s="198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195"/>
      <c r="AC706" s="195"/>
      <c r="AD706" s="195"/>
      <c r="AE706" s="19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</row>
    <row r="707" spans="1:76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194"/>
      <c r="N707" s="194"/>
      <c r="O707" s="198"/>
      <c r="P707" s="198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195"/>
      <c r="AC707" s="195"/>
      <c r="AD707" s="195"/>
      <c r="AE707" s="19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</row>
    <row r="708" spans="1:76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194"/>
      <c r="N708" s="194"/>
      <c r="O708" s="198"/>
      <c r="P708" s="198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195"/>
      <c r="AC708" s="195"/>
      <c r="AD708" s="195"/>
      <c r="AE708" s="19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</row>
    <row r="709" spans="1:76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194"/>
      <c r="N709" s="194"/>
      <c r="O709" s="198"/>
      <c r="P709" s="198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195"/>
      <c r="AC709" s="195"/>
      <c r="AD709" s="195"/>
      <c r="AE709" s="19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</row>
    <row r="710" spans="1:76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194"/>
      <c r="N710" s="194"/>
      <c r="O710" s="198"/>
      <c r="P710" s="198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195"/>
      <c r="AC710" s="195"/>
      <c r="AD710" s="195"/>
      <c r="AE710" s="19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</row>
    <row r="711" spans="1:76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194"/>
      <c r="N711" s="194"/>
      <c r="O711" s="198"/>
      <c r="P711" s="198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195"/>
      <c r="AC711" s="195"/>
      <c r="AD711" s="195"/>
      <c r="AE711" s="19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</row>
    <row r="712" spans="1:76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194"/>
      <c r="N712" s="194"/>
      <c r="O712" s="198"/>
      <c r="P712" s="198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195"/>
      <c r="AC712" s="195"/>
      <c r="AD712" s="195"/>
      <c r="AE712" s="19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</row>
    <row r="713" spans="1:76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194"/>
      <c r="N713" s="194"/>
      <c r="O713" s="198"/>
      <c r="P713" s="198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195"/>
      <c r="AC713" s="195"/>
      <c r="AD713" s="195"/>
      <c r="AE713" s="19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</row>
    <row r="714" spans="1:76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194"/>
      <c r="N714" s="194"/>
      <c r="O714" s="198"/>
      <c r="P714" s="198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195"/>
      <c r="AC714" s="195"/>
      <c r="AD714" s="195"/>
      <c r="AE714" s="19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</row>
    <row r="715" spans="1:76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194"/>
      <c r="N715" s="194"/>
      <c r="O715" s="198"/>
      <c r="P715" s="198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195"/>
      <c r="AC715" s="195"/>
      <c r="AD715" s="195"/>
      <c r="AE715" s="19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</row>
    <row r="716" spans="1:76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194"/>
      <c r="N716" s="194"/>
      <c r="O716" s="198"/>
      <c r="P716" s="198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195"/>
      <c r="AC716" s="195"/>
      <c r="AD716" s="195"/>
      <c r="AE716" s="19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</row>
    <row r="717" spans="1:76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194"/>
      <c r="N717" s="194"/>
      <c r="O717" s="198"/>
      <c r="P717" s="198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195"/>
      <c r="AC717" s="195"/>
      <c r="AD717" s="195"/>
      <c r="AE717" s="19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</row>
    <row r="718" spans="1:76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194"/>
      <c r="N718" s="194"/>
      <c r="O718" s="198"/>
      <c r="P718" s="198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195"/>
      <c r="AC718" s="195"/>
      <c r="AD718" s="195"/>
      <c r="AE718" s="19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</row>
    <row r="719" spans="1:76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194"/>
      <c r="N719" s="194"/>
      <c r="O719" s="198"/>
      <c r="P719" s="198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195"/>
      <c r="AC719" s="195"/>
      <c r="AD719" s="195"/>
      <c r="AE719" s="19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</row>
    <row r="720" spans="1:76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194"/>
      <c r="N720" s="194"/>
      <c r="O720" s="198"/>
      <c r="P720" s="198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195"/>
      <c r="AC720" s="195"/>
      <c r="AD720" s="195"/>
      <c r="AE720" s="19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</row>
    <row r="721" spans="1:76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194"/>
      <c r="N721" s="194"/>
      <c r="O721" s="198"/>
      <c r="P721" s="198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195"/>
      <c r="AC721" s="195"/>
      <c r="AD721" s="195"/>
      <c r="AE721" s="19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</row>
    <row r="722" spans="1:76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194"/>
      <c r="N722" s="194"/>
      <c r="O722" s="198"/>
      <c r="P722" s="198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195"/>
      <c r="AC722" s="195"/>
      <c r="AD722" s="195"/>
      <c r="AE722" s="19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</row>
    <row r="723" spans="1:76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194"/>
      <c r="N723" s="194"/>
      <c r="O723" s="198"/>
      <c r="P723" s="198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195"/>
      <c r="AC723" s="195"/>
      <c r="AD723" s="195"/>
      <c r="AE723" s="19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</row>
    <row r="724" spans="1:76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194"/>
      <c r="N724" s="194"/>
      <c r="O724" s="198"/>
      <c r="P724" s="198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195"/>
      <c r="AC724" s="195"/>
      <c r="AD724" s="195"/>
      <c r="AE724" s="19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</row>
    <row r="725" spans="1:76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194"/>
      <c r="N725" s="194"/>
      <c r="O725" s="198"/>
      <c r="P725" s="198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195"/>
      <c r="AC725" s="195"/>
      <c r="AD725" s="195"/>
      <c r="AE725" s="19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</row>
    <row r="726" spans="1:76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194"/>
      <c r="N726" s="194"/>
      <c r="O726" s="198"/>
      <c r="P726" s="198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195"/>
      <c r="AC726" s="195"/>
      <c r="AD726" s="195"/>
      <c r="AE726" s="19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</row>
    <row r="727" spans="1:76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194"/>
      <c r="N727" s="194"/>
      <c r="O727" s="198"/>
      <c r="P727" s="198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195"/>
      <c r="AC727" s="195"/>
      <c r="AD727" s="195"/>
      <c r="AE727" s="19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</row>
    <row r="728" spans="1:76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194"/>
      <c r="N728" s="194"/>
      <c r="O728" s="198"/>
      <c r="P728" s="198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195"/>
      <c r="AC728" s="195"/>
      <c r="AD728" s="195"/>
      <c r="AE728" s="19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</row>
    <row r="729" spans="1:76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194"/>
      <c r="N729" s="194"/>
      <c r="O729" s="198"/>
      <c r="P729" s="198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195"/>
      <c r="AC729" s="195"/>
      <c r="AD729" s="195"/>
      <c r="AE729" s="19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</row>
    <row r="730" spans="1:76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194"/>
      <c r="N730" s="194"/>
      <c r="O730" s="198"/>
      <c r="P730" s="198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195"/>
      <c r="AC730" s="195"/>
      <c r="AD730" s="195"/>
      <c r="AE730" s="19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</row>
    <row r="731" spans="1:76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194"/>
      <c r="N731" s="194"/>
      <c r="O731" s="198"/>
      <c r="P731" s="198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195"/>
      <c r="AC731" s="195"/>
      <c r="AD731" s="195"/>
      <c r="AE731" s="19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</row>
    <row r="732" spans="1:76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194"/>
      <c r="N732" s="194"/>
      <c r="O732" s="198"/>
      <c r="P732" s="198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195"/>
      <c r="AC732" s="195"/>
      <c r="AD732" s="195"/>
      <c r="AE732" s="19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</row>
    <row r="733" spans="1:76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194"/>
      <c r="N733" s="194"/>
      <c r="O733" s="198"/>
      <c r="P733" s="198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195"/>
      <c r="AC733" s="195"/>
      <c r="AD733" s="195"/>
      <c r="AE733" s="19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</row>
    <row r="734" spans="1:76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194"/>
      <c r="N734" s="194"/>
      <c r="O734" s="198"/>
      <c r="P734" s="198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195"/>
      <c r="AC734" s="195"/>
      <c r="AD734" s="195"/>
      <c r="AE734" s="19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</row>
    <row r="735" spans="1:76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194"/>
      <c r="N735" s="194"/>
      <c r="O735" s="198"/>
      <c r="P735" s="198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195"/>
      <c r="AC735" s="195"/>
      <c r="AD735" s="195"/>
      <c r="AE735" s="19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</row>
    <row r="736" spans="1:76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194"/>
      <c r="N736" s="194"/>
      <c r="O736" s="198"/>
      <c r="P736" s="198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195"/>
      <c r="AC736" s="195"/>
      <c r="AD736" s="195"/>
      <c r="AE736" s="19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</row>
    <row r="737" spans="1:76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194"/>
      <c r="N737" s="194"/>
      <c r="O737" s="198"/>
      <c r="P737" s="198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195"/>
      <c r="AC737" s="195"/>
      <c r="AD737" s="195"/>
      <c r="AE737" s="19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</row>
    <row r="738" spans="1:76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194"/>
      <c r="N738" s="194"/>
      <c r="O738" s="198"/>
      <c r="P738" s="198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195"/>
      <c r="AC738" s="195"/>
      <c r="AD738" s="195"/>
      <c r="AE738" s="19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</row>
    <row r="739" spans="1:76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194"/>
      <c r="N739" s="194"/>
      <c r="O739" s="198"/>
      <c r="P739" s="198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195"/>
      <c r="AC739" s="195"/>
      <c r="AD739" s="195"/>
      <c r="AE739" s="19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</row>
    <row r="740" spans="1:76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194"/>
      <c r="N740" s="194"/>
      <c r="O740" s="198"/>
      <c r="P740" s="198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195"/>
      <c r="AC740" s="195"/>
      <c r="AD740" s="195"/>
      <c r="AE740" s="19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</row>
    <row r="741" spans="1:76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194"/>
      <c r="N741" s="194"/>
      <c r="O741" s="198"/>
      <c r="P741" s="198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195"/>
      <c r="AC741" s="195"/>
      <c r="AD741" s="195"/>
      <c r="AE741" s="19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</row>
    <row r="742" spans="1:76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194"/>
      <c r="N742" s="194"/>
      <c r="O742" s="198"/>
      <c r="P742" s="198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195"/>
      <c r="AC742" s="195"/>
      <c r="AD742" s="195"/>
      <c r="AE742" s="19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</row>
    <row r="743" spans="1:76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194"/>
      <c r="N743" s="194"/>
      <c r="O743" s="198"/>
      <c r="P743" s="198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195"/>
      <c r="AC743" s="195"/>
      <c r="AD743" s="195"/>
      <c r="AE743" s="19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</row>
    <row r="744" spans="1:76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194"/>
      <c r="N744" s="194"/>
      <c r="O744" s="198"/>
      <c r="P744" s="198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195"/>
      <c r="AC744" s="195"/>
      <c r="AD744" s="195"/>
      <c r="AE744" s="19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</row>
    <row r="745" spans="1:76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194"/>
      <c r="N745" s="194"/>
      <c r="O745" s="198"/>
      <c r="P745" s="198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195"/>
      <c r="AC745" s="195"/>
      <c r="AD745" s="195"/>
      <c r="AE745" s="19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</row>
    <row r="746" spans="1:76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194"/>
      <c r="N746" s="194"/>
      <c r="O746" s="198"/>
      <c r="P746" s="198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195"/>
      <c r="AC746" s="195"/>
      <c r="AD746" s="195"/>
      <c r="AE746" s="19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</row>
    <row r="747" spans="1:76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194"/>
      <c r="N747" s="194"/>
      <c r="O747" s="198"/>
      <c r="P747" s="198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195"/>
      <c r="AC747" s="195"/>
      <c r="AD747" s="195"/>
      <c r="AE747" s="19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</row>
    <row r="748" spans="1:76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194"/>
      <c r="N748" s="194"/>
      <c r="O748" s="198"/>
      <c r="P748" s="198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195"/>
      <c r="AC748" s="195"/>
      <c r="AD748" s="195"/>
      <c r="AE748" s="19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</row>
    <row r="749" spans="1:76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194"/>
      <c r="N749" s="194"/>
      <c r="O749" s="198"/>
      <c r="P749" s="198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195"/>
      <c r="AC749" s="195"/>
      <c r="AD749" s="195"/>
      <c r="AE749" s="19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</row>
    <row r="750" spans="1:76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194"/>
      <c r="N750" s="194"/>
      <c r="O750" s="198"/>
      <c r="P750" s="198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195"/>
      <c r="AC750" s="195"/>
      <c r="AD750" s="195"/>
      <c r="AE750" s="19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</row>
    <row r="751" spans="1:76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194"/>
      <c r="N751" s="194"/>
      <c r="O751" s="198"/>
      <c r="P751" s="198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195"/>
      <c r="AC751" s="195"/>
      <c r="AD751" s="195"/>
      <c r="AE751" s="19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</row>
    <row r="752" spans="1:76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194"/>
      <c r="N752" s="194"/>
      <c r="O752" s="198"/>
      <c r="P752" s="198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195"/>
      <c r="AC752" s="195"/>
      <c r="AD752" s="195"/>
      <c r="AE752" s="19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</row>
    <row r="753" spans="1:76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194"/>
      <c r="N753" s="194"/>
      <c r="O753" s="198"/>
      <c r="P753" s="198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195"/>
      <c r="AC753" s="195"/>
      <c r="AD753" s="195"/>
      <c r="AE753" s="19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</row>
    <row r="754" spans="1:76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194"/>
      <c r="N754" s="194"/>
      <c r="O754" s="198"/>
      <c r="P754" s="198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195"/>
      <c r="AC754" s="195"/>
      <c r="AD754" s="195"/>
      <c r="AE754" s="19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</row>
    <row r="755" spans="1:76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194"/>
      <c r="N755" s="194"/>
      <c r="O755" s="198"/>
      <c r="P755" s="198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195"/>
      <c r="AC755" s="195"/>
      <c r="AD755" s="195"/>
      <c r="AE755" s="19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</row>
    <row r="756" spans="1:76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194"/>
      <c r="N756" s="194"/>
      <c r="O756" s="198"/>
      <c r="P756" s="198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195"/>
      <c r="AC756" s="195"/>
      <c r="AD756" s="195"/>
      <c r="AE756" s="19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</row>
    <row r="757" spans="1:76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194"/>
      <c r="N757" s="194"/>
      <c r="O757" s="198"/>
      <c r="P757" s="198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195"/>
      <c r="AC757" s="195"/>
      <c r="AD757" s="195"/>
      <c r="AE757" s="19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</row>
    <row r="758" spans="1:76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194"/>
      <c r="N758" s="194"/>
      <c r="O758" s="198"/>
      <c r="P758" s="198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195"/>
      <c r="AC758" s="195"/>
      <c r="AD758" s="195"/>
      <c r="AE758" s="19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</row>
    <row r="759" spans="1:76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194"/>
      <c r="N759" s="194"/>
      <c r="O759" s="198"/>
      <c r="P759" s="198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195"/>
      <c r="AC759" s="195"/>
      <c r="AD759" s="195"/>
      <c r="AE759" s="19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</row>
    <row r="760" spans="1:76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194"/>
      <c r="N760" s="194"/>
      <c r="O760" s="198"/>
      <c r="P760" s="198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195"/>
      <c r="AC760" s="195"/>
      <c r="AD760" s="195"/>
      <c r="AE760" s="19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</row>
    <row r="761" spans="1:76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194"/>
      <c r="N761" s="194"/>
      <c r="O761" s="198"/>
      <c r="P761" s="198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195"/>
      <c r="AC761" s="195"/>
      <c r="AD761" s="195"/>
      <c r="AE761" s="19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</row>
    <row r="762" spans="1:76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194"/>
      <c r="N762" s="194"/>
      <c r="O762" s="198"/>
      <c r="P762" s="198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195"/>
      <c r="AC762" s="195"/>
      <c r="AD762" s="195"/>
      <c r="AE762" s="19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</row>
    <row r="763" spans="1:76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194"/>
      <c r="N763" s="194"/>
      <c r="O763" s="198"/>
      <c r="P763" s="198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195"/>
      <c r="AC763" s="195"/>
      <c r="AD763" s="195"/>
      <c r="AE763" s="19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</row>
    <row r="764" spans="1:76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194"/>
      <c r="N764" s="194"/>
      <c r="O764" s="198"/>
      <c r="P764" s="198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195"/>
      <c r="AC764" s="195"/>
      <c r="AD764" s="195"/>
      <c r="AE764" s="19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</row>
    <row r="765" spans="1:76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194"/>
      <c r="N765" s="194"/>
      <c r="O765" s="198"/>
      <c r="P765" s="198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195"/>
      <c r="AC765" s="195"/>
      <c r="AD765" s="195"/>
      <c r="AE765" s="19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</row>
    <row r="766" spans="1:76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194"/>
      <c r="N766" s="194"/>
      <c r="O766" s="198"/>
      <c r="P766" s="198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195"/>
      <c r="AC766" s="195"/>
      <c r="AD766" s="195"/>
      <c r="AE766" s="19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</row>
    <row r="767" spans="1:76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194"/>
      <c r="N767" s="194"/>
      <c r="O767" s="198"/>
      <c r="P767" s="198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195"/>
      <c r="AC767" s="195"/>
      <c r="AD767" s="195"/>
      <c r="AE767" s="19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</row>
    <row r="768" spans="1:76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194"/>
      <c r="N768" s="194"/>
      <c r="O768" s="198"/>
      <c r="P768" s="198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195"/>
      <c r="AC768" s="195"/>
      <c r="AD768" s="195"/>
      <c r="AE768" s="19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</row>
    <row r="769" spans="1:76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194"/>
      <c r="N769" s="194"/>
      <c r="O769" s="198"/>
      <c r="P769" s="198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195"/>
      <c r="AC769" s="195"/>
      <c r="AD769" s="195"/>
      <c r="AE769" s="19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</row>
    <row r="770" spans="1:76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194"/>
      <c r="N770" s="194"/>
      <c r="O770" s="198"/>
      <c r="P770" s="198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195"/>
      <c r="AC770" s="195"/>
      <c r="AD770" s="195"/>
      <c r="AE770" s="19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</row>
    <row r="771" spans="1:76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194"/>
      <c r="N771" s="194"/>
      <c r="O771" s="198"/>
      <c r="P771" s="198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195"/>
      <c r="AC771" s="195"/>
      <c r="AD771" s="195"/>
      <c r="AE771" s="19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</row>
    <row r="772" spans="1:76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194"/>
      <c r="N772" s="194"/>
      <c r="O772" s="198"/>
      <c r="P772" s="198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195"/>
      <c r="AC772" s="195"/>
      <c r="AD772" s="195"/>
      <c r="AE772" s="19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</row>
    <row r="773" spans="1:76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194"/>
      <c r="N773" s="194"/>
      <c r="O773" s="198"/>
      <c r="P773" s="198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195"/>
      <c r="AC773" s="195"/>
      <c r="AD773" s="195"/>
      <c r="AE773" s="19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</row>
    <row r="774" spans="1:76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194"/>
      <c r="N774" s="194"/>
      <c r="O774" s="198"/>
      <c r="P774" s="198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195"/>
      <c r="AC774" s="195"/>
      <c r="AD774" s="195"/>
      <c r="AE774" s="19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</row>
    <row r="775" spans="1:76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194"/>
      <c r="N775" s="194"/>
      <c r="O775" s="198"/>
      <c r="P775" s="198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195"/>
      <c r="AC775" s="195"/>
      <c r="AD775" s="195"/>
      <c r="AE775" s="19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</row>
    <row r="776" spans="1:76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194"/>
      <c r="N776" s="194"/>
      <c r="O776" s="198"/>
      <c r="P776" s="198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195"/>
      <c r="AC776" s="195"/>
      <c r="AD776" s="195"/>
      <c r="AE776" s="19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</row>
    <row r="777" spans="1:76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194"/>
      <c r="N777" s="194"/>
      <c r="O777" s="198"/>
      <c r="P777" s="198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195"/>
      <c r="AC777" s="195"/>
      <c r="AD777" s="195"/>
      <c r="AE777" s="19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</row>
    <row r="778" spans="1:76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194"/>
      <c r="N778" s="194"/>
      <c r="O778" s="198"/>
      <c r="P778" s="198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195"/>
      <c r="AC778" s="195"/>
      <c r="AD778" s="195"/>
      <c r="AE778" s="19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</row>
    <row r="779" spans="1:76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194"/>
      <c r="N779" s="194"/>
      <c r="O779" s="198"/>
      <c r="P779" s="198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195"/>
      <c r="AC779" s="195"/>
      <c r="AD779" s="195"/>
      <c r="AE779" s="19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</row>
    <row r="780" spans="1:76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194"/>
      <c r="N780" s="194"/>
      <c r="O780" s="198"/>
      <c r="P780" s="198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195"/>
      <c r="AC780" s="195"/>
      <c r="AD780" s="195"/>
      <c r="AE780" s="19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</row>
    <row r="781" spans="1:76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194"/>
      <c r="N781" s="194"/>
      <c r="O781" s="198"/>
      <c r="P781" s="198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195"/>
      <c r="AC781" s="195"/>
      <c r="AD781" s="195"/>
      <c r="AE781" s="19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</row>
    <row r="782" spans="1:76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194"/>
      <c r="N782" s="194"/>
      <c r="O782" s="198"/>
      <c r="P782" s="198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195"/>
      <c r="AC782" s="195"/>
      <c r="AD782" s="195"/>
      <c r="AE782" s="19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</row>
    <row r="783" spans="1:76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194"/>
      <c r="N783" s="194"/>
      <c r="O783" s="198"/>
      <c r="P783" s="198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195"/>
      <c r="AC783" s="195"/>
      <c r="AD783" s="195"/>
      <c r="AE783" s="19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</row>
    <row r="784" spans="1:76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194"/>
      <c r="N784" s="194"/>
      <c r="O784" s="198"/>
      <c r="P784" s="198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195"/>
      <c r="AC784" s="195"/>
      <c r="AD784" s="195"/>
      <c r="AE784" s="19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</row>
    <row r="785" spans="1:76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194"/>
      <c r="N785" s="194"/>
      <c r="O785" s="198"/>
      <c r="P785" s="198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195"/>
      <c r="AC785" s="195"/>
      <c r="AD785" s="195"/>
      <c r="AE785" s="19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</row>
    <row r="786" spans="1:76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194"/>
      <c r="N786" s="194"/>
      <c r="O786" s="198"/>
      <c r="P786" s="198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195"/>
      <c r="AC786" s="195"/>
      <c r="AD786" s="195"/>
      <c r="AE786" s="19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</row>
    <row r="787" spans="1:76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194"/>
      <c r="N787" s="194"/>
      <c r="O787" s="198"/>
      <c r="P787" s="198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195"/>
      <c r="AC787" s="195"/>
      <c r="AD787" s="195"/>
      <c r="AE787" s="19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</row>
    <row r="788" spans="1:76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194"/>
      <c r="N788" s="194"/>
      <c r="O788" s="198"/>
      <c r="P788" s="198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195"/>
      <c r="AC788" s="195"/>
      <c r="AD788" s="195"/>
      <c r="AE788" s="19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</row>
    <row r="789" spans="1:76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194"/>
      <c r="N789" s="194"/>
      <c r="O789" s="198"/>
      <c r="P789" s="198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195"/>
      <c r="AC789" s="195"/>
      <c r="AD789" s="195"/>
      <c r="AE789" s="19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</row>
    <row r="790" spans="1:76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194"/>
      <c r="N790" s="194"/>
      <c r="O790" s="198"/>
      <c r="P790" s="198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195"/>
      <c r="AC790" s="195"/>
      <c r="AD790" s="195"/>
      <c r="AE790" s="19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</row>
    <row r="791" spans="1:76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194"/>
      <c r="N791" s="194"/>
      <c r="O791" s="198"/>
      <c r="P791" s="198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195"/>
      <c r="AC791" s="195"/>
      <c r="AD791" s="195"/>
      <c r="AE791" s="19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</row>
    <row r="792" spans="1:76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194"/>
      <c r="N792" s="194"/>
      <c r="O792" s="198"/>
      <c r="P792" s="198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195"/>
      <c r="AC792" s="195"/>
      <c r="AD792" s="195"/>
      <c r="AE792" s="19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</row>
    <row r="793" spans="1:76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194"/>
      <c r="N793" s="194"/>
      <c r="O793" s="198"/>
      <c r="P793" s="198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195"/>
      <c r="AC793" s="195"/>
      <c r="AD793" s="195"/>
      <c r="AE793" s="19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</row>
    <row r="794" spans="1:76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194"/>
      <c r="N794" s="194"/>
      <c r="O794" s="198"/>
      <c r="P794" s="198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195"/>
      <c r="AC794" s="195"/>
      <c r="AD794" s="195"/>
      <c r="AE794" s="19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</row>
    <row r="795" spans="1:76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194"/>
      <c r="N795" s="194"/>
      <c r="O795" s="198"/>
      <c r="P795" s="198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195"/>
      <c r="AC795" s="195"/>
      <c r="AD795" s="195"/>
      <c r="AE795" s="19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</row>
    <row r="796" spans="1:76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194"/>
      <c r="N796" s="194"/>
      <c r="O796" s="198"/>
      <c r="P796" s="198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195"/>
      <c r="AC796" s="195"/>
      <c r="AD796" s="195"/>
      <c r="AE796" s="19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</row>
    <row r="797" spans="1:76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194"/>
      <c r="N797" s="194"/>
      <c r="O797" s="198"/>
      <c r="P797" s="198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195"/>
      <c r="AC797" s="195"/>
      <c r="AD797" s="195"/>
      <c r="AE797" s="19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</row>
    <row r="798" spans="1:76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194"/>
      <c r="N798" s="194"/>
      <c r="O798" s="198"/>
      <c r="P798" s="198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195"/>
      <c r="AC798" s="195"/>
      <c r="AD798" s="195"/>
      <c r="AE798" s="19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</row>
    <row r="799" spans="1:76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194"/>
      <c r="N799" s="194"/>
      <c r="O799" s="198"/>
      <c r="P799" s="198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195"/>
      <c r="AC799" s="195"/>
      <c r="AD799" s="195"/>
      <c r="AE799" s="19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</row>
    <row r="800" spans="1:76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194"/>
      <c r="N800" s="194"/>
      <c r="O800" s="198"/>
      <c r="P800" s="198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195"/>
      <c r="AC800" s="195"/>
      <c r="AD800" s="195"/>
      <c r="AE800" s="19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</row>
    <row r="801" spans="1:76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194"/>
      <c r="N801" s="194"/>
      <c r="O801" s="198"/>
      <c r="P801" s="198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195"/>
      <c r="AC801" s="195"/>
      <c r="AD801" s="195"/>
      <c r="AE801" s="19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</row>
    <row r="802" spans="1:76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194"/>
      <c r="N802" s="194"/>
      <c r="O802" s="198"/>
      <c r="P802" s="198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195"/>
      <c r="AC802" s="195"/>
      <c r="AD802" s="195"/>
      <c r="AE802" s="19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</row>
    <row r="803" spans="1:76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194"/>
      <c r="N803" s="194"/>
      <c r="O803" s="198"/>
      <c r="P803" s="198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195"/>
      <c r="AC803" s="195"/>
      <c r="AD803" s="195"/>
      <c r="AE803" s="19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</row>
    <row r="804" spans="1:76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194"/>
      <c r="N804" s="194"/>
      <c r="O804" s="198"/>
      <c r="P804" s="198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195"/>
      <c r="AC804" s="195"/>
      <c r="AD804" s="195"/>
      <c r="AE804" s="19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</row>
    <row r="805" spans="1:76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194"/>
      <c r="N805" s="194"/>
      <c r="O805" s="198"/>
      <c r="P805" s="198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195"/>
      <c r="AC805" s="195"/>
      <c r="AD805" s="195"/>
      <c r="AE805" s="19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</row>
    <row r="806" spans="1:76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194"/>
      <c r="N806" s="194"/>
      <c r="O806" s="198"/>
      <c r="P806" s="198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195"/>
      <c r="AC806" s="195"/>
      <c r="AD806" s="195"/>
      <c r="AE806" s="19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</row>
    <row r="807" spans="1:76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194"/>
      <c r="N807" s="194"/>
      <c r="O807" s="198"/>
      <c r="P807" s="198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195"/>
      <c r="AC807" s="195"/>
      <c r="AD807" s="195"/>
      <c r="AE807" s="19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</row>
    <row r="808" spans="1:76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194"/>
      <c r="N808" s="194"/>
      <c r="O808" s="198"/>
      <c r="P808" s="198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195"/>
      <c r="AC808" s="195"/>
      <c r="AD808" s="195"/>
      <c r="AE808" s="19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</row>
    <row r="809" spans="1:76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194"/>
      <c r="N809" s="194"/>
      <c r="O809" s="198"/>
      <c r="P809" s="198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195"/>
      <c r="AC809" s="195"/>
      <c r="AD809" s="195"/>
      <c r="AE809" s="19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</row>
    <row r="810" spans="1:76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194"/>
      <c r="N810" s="194"/>
      <c r="O810" s="198"/>
      <c r="P810" s="198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195"/>
      <c r="AC810" s="195"/>
      <c r="AD810" s="195"/>
      <c r="AE810" s="19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</row>
    <row r="811" spans="1:76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194"/>
      <c r="N811" s="194"/>
      <c r="O811" s="198"/>
      <c r="P811" s="198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195"/>
      <c r="AC811" s="195"/>
      <c r="AD811" s="195"/>
      <c r="AE811" s="19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</row>
    <row r="812" spans="1:76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194"/>
      <c r="N812" s="194"/>
      <c r="O812" s="198"/>
      <c r="P812" s="198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195"/>
      <c r="AC812" s="195"/>
      <c r="AD812" s="195"/>
      <c r="AE812" s="19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</row>
    <row r="813" spans="1:76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194"/>
      <c r="N813" s="194"/>
      <c r="O813" s="198"/>
      <c r="P813" s="198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195"/>
      <c r="AC813" s="195"/>
      <c r="AD813" s="195"/>
      <c r="AE813" s="19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</row>
    <row r="814" spans="1:76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194"/>
      <c r="N814" s="194"/>
      <c r="O814" s="198"/>
      <c r="P814" s="198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195"/>
      <c r="AC814" s="195"/>
      <c r="AD814" s="195"/>
      <c r="AE814" s="19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</row>
    <row r="815" spans="1:76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194"/>
      <c r="N815" s="194"/>
      <c r="O815" s="198"/>
      <c r="P815" s="198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195"/>
      <c r="AC815" s="195"/>
      <c r="AD815" s="195"/>
      <c r="AE815" s="19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</row>
    <row r="816" spans="1:76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194"/>
      <c r="N816" s="194"/>
      <c r="O816" s="198"/>
      <c r="P816" s="198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195"/>
      <c r="AC816" s="195"/>
      <c r="AD816" s="195"/>
      <c r="AE816" s="19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</row>
    <row r="817" spans="1:76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194"/>
      <c r="N817" s="194"/>
      <c r="O817" s="198"/>
      <c r="P817" s="198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195"/>
      <c r="AC817" s="195"/>
      <c r="AD817" s="195"/>
      <c r="AE817" s="19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</row>
    <row r="818" spans="1:76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194"/>
      <c r="N818" s="194"/>
      <c r="O818" s="198"/>
      <c r="P818" s="198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195"/>
      <c r="AC818" s="195"/>
      <c r="AD818" s="195"/>
      <c r="AE818" s="19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</row>
    <row r="819" spans="1:76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194"/>
      <c r="N819" s="194"/>
      <c r="O819" s="198"/>
      <c r="P819" s="198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195"/>
      <c r="AC819" s="195"/>
      <c r="AD819" s="195"/>
      <c r="AE819" s="19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</row>
    <row r="820" spans="1:76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194"/>
      <c r="N820" s="194"/>
      <c r="O820" s="198"/>
      <c r="P820" s="198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195"/>
      <c r="AC820" s="195"/>
      <c r="AD820" s="195"/>
      <c r="AE820" s="19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</row>
    <row r="821" spans="1:76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194"/>
      <c r="N821" s="194"/>
      <c r="O821" s="198"/>
      <c r="P821" s="198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195"/>
      <c r="AC821" s="195"/>
      <c r="AD821" s="195"/>
      <c r="AE821" s="19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</row>
    <row r="822" spans="1:76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194"/>
      <c r="N822" s="194"/>
      <c r="O822" s="198"/>
      <c r="P822" s="198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195"/>
      <c r="AC822" s="195"/>
      <c r="AD822" s="195"/>
      <c r="AE822" s="19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</row>
    <row r="823" spans="1:76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194"/>
      <c r="N823" s="194"/>
      <c r="O823" s="198"/>
      <c r="P823" s="198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195"/>
      <c r="AC823" s="195"/>
      <c r="AD823" s="195"/>
      <c r="AE823" s="19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</row>
    <row r="824" spans="1:76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194"/>
      <c r="N824" s="194"/>
      <c r="O824" s="198"/>
      <c r="P824" s="198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195"/>
      <c r="AC824" s="195"/>
      <c r="AD824" s="195"/>
      <c r="AE824" s="19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</row>
    <row r="825" spans="1:76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194"/>
      <c r="N825" s="194"/>
      <c r="O825" s="198"/>
      <c r="P825" s="198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195"/>
      <c r="AC825" s="195"/>
      <c r="AD825" s="195"/>
      <c r="AE825" s="19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</row>
    <row r="826" spans="1:76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194"/>
      <c r="N826" s="194"/>
      <c r="O826" s="198"/>
      <c r="P826" s="198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195"/>
      <c r="AC826" s="195"/>
      <c r="AD826" s="195"/>
      <c r="AE826" s="19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</row>
    <row r="827" spans="1:76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194"/>
      <c r="N827" s="194"/>
      <c r="O827" s="198"/>
      <c r="P827" s="198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195"/>
      <c r="AC827" s="195"/>
      <c r="AD827" s="195"/>
      <c r="AE827" s="19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</row>
    <row r="828" spans="1:76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194"/>
      <c r="N828" s="194"/>
      <c r="O828" s="198"/>
      <c r="P828" s="198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195"/>
      <c r="AC828" s="195"/>
      <c r="AD828" s="195"/>
      <c r="AE828" s="19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</row>
    <row r="829" spans="1:76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194"/>
      <c r="N829" s="194"/>
      <c r="O829" s="198"/>
      <c r="P829" s="198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195"/>
      <c r="AC829" s="195"/>
      <c r="AD829" s="195"/>
      <c r="AE829" s="19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</row>
    <row r="830" spans="1:76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194"/>
      <c r="N830" s="194"/>
      <c r="O830" s="198"/>
      <c r="P830" s="198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195"/>
      <c r="AC830" s="195"/>
      <c r="AD830" s="195"/>
      <c r="AE830" s="19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</row>
    <row r="831" spans="1:76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194"/>
      <c r="N831" s="194"/>
      <c r="O831" s="198"/>
      <c r="P831" s="198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195"/>
      <c r="AC831" s="195"/>
      <c r="AD831" s="195"/>
      <c r="AE831" s="19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</row>
    <row r="832" spans="1:76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194"/>
      <c r="N832" s="194"/>
      <c r="O832" s="198"/>
      <c r="P832" s="198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195"/>
      <c r="AC832" s="195"/>
      <c r="AD832" s="195"/>
      <c r="AE832" s="19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</row>
    <row r="833" spans="1:76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194"/>
      <c r="N833" s="194"/>
      <c r="O833" s="198"/>
      <c r="P833" s="198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195"/>
      <c r="AC833" s="195"/>
      <c r="AD833" s="195"/>
      <c r="AE833" s="19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</row>
    <row r="834" spans="1:76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194"/>
      <c r="N834" s="194"/>
      <c r="O834" s="198"/>
      <c r="P834" s="198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195"/>
      <c r="AC834" s="195"/>
      <c r="AD834" s="195"/>
      <c r="AE834" s="19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</row>
    <row r="835" spans="1:76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194"/>
      <c r="N835" s="194"/>
      <c r="O835" s="198"/>
      <c r="P835" s="198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195"/>
      <c r="AC835" s="195"/>
      <c r="AD835" s="195"/>
      <c r="AE835" s="19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</row>
    <row r="836" spans="1:76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194"/>
      <c r="N836" s="194"/>
      <c r="O836" s="198"/>
      <c r="P836" s="198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195"/>
      <c r="AC836" s="195"/>
      <c r="AD836" s="195"/>
      <c r="AE836" s="19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</row>
    <row r="837" spans="1:76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194"/>
      <c r="N837" s="194"/>
      <c r="O837" s="198"/>
      <c r="P837" s="198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195"/>
      <c r="AC837" s="195"/>
      <c r="AD837" s="195"/>
      <c r="AE837" s="19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</row>
    <row r="838" spans="1:76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194"/>
      <c r="N838" s="194"/>
      <c r="O838" s="198"/>
      <c r="P838" s="198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195"/>
      <c r="AC838" s="195"/>
      <c r="AD838" s="195"/>
      <c r="AE838" s="19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</row>
    <row r="839" spans="1:76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194"/>
      <c r="N839" s="194"/>
      <c r="O839" s="198"/>
      <c r="P839" s="198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195"/>
      <c r="AC839" s="195"/>
      <c r="AD839" s="195"/>
      <c r="AE839" s="19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</row>
    <row r="840" spans="1:76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194"/>
      <c r="N840" s="194"/>
      <c r="O840" s="198"/>
      <c r="P840" s="198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195"/>
      <c r="AC840" s="195"/>
      <c r="AD840" s="195"/>
      <c r="AE840" s="19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</row>
    <row r="841" spans="1:76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194"/>
      <c r="N841" s="194"/>
      <c r="O841" s="198"/>
      <c r="P841" s="198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195"/>
      <c r="AC841" s="195"/>
      <c r="AD841" s="195"/>
      <c r="AE841" s="19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</row>
    <row r="842" spans="1:76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194"/>
      <c r="N842" s="194"/>
      <c r="O842" s="198"/>
      <c r="P842" s="198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195"/>
      <c r="AC842" s="195"/>
      <c r="AD842" s="195"/>
      <c r="AE842" s="19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</row>
    <row r="843" spans="1:76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194"/>
      <c r="N843" s="194"/>
      <c r="O843" s="198"/>
      <c r="P843" s="198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195"/>
      <c r="AC843" s="195"/>
      <c r="AD843" s="195"/>
      <c r="AE843" s="19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</row>
    <row r="844" spans="1:76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194"/>
      <c r="N844" s="194"/>
      <c r="O844" s="198"/>
      <c r="P844" s="198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195"/>
      <c r="AC844" s="195"/>
      <c r="AD844" s="195"/>
      <c r="AE844" s="19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</row>
    <row r="845" spans="1:76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194"/>
      <c r="N845" s="194"/>
      <c r="O845" s="198"/>
      <c r="P845" s="198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195"/>
      <c r="AC845" s="195"/>
      <c r="AD845" s="195"/>
      <c r="AE845" s="19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</row>
    <row r="846" spans="1:76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194"/>
      <c r="N846" s="194"/>
      <c r="O846" s="198"/>
      <c r="P846" s="198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195"/>
      <c r="AC846" s="195"/>
      <c r="AD846" s="195"/>
      <c r="AE846" s="19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</row>
    <row r="847" spans="1:76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194"/>
      <c r="N847" s="194"/>
      <c r="O847" s="198"/>
      <c r="P847" s="198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195"/>
      <c r="AC847" s="195"/>
      <c r="AD847" s="195"/>
      <c r="AE847" s="19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</row>
    <row r="848" spans="1:76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194"/>
      <c r="N848" s="194"/>
      <c r="O848" s="198"/>
      <c r="P848" s="198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195"/>
      <c r="AC848" s="195"/>
      <c r="AD848" s="195"/>
      <c r="AE848" s="19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</row>
    <row r="849" spans="1:76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194"/>
      <c r="N849" s="194"/>
      <c r="O849" s="198"/>
      <c r="P849" s="198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195"/>
      <c r="AC849" s="195"/>
      <c r="AD849" s="195"/>
      <c r="AE849" s="19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</row>
    <row r="850" spans="1:76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194"/>
      <c r="N850" s="194"/>
      <c r="O850" s="198"/>
      <c r="P850" s="198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195"/>
      <c r="AC850" s="195"/>
      <c r="AD850" s="195"/>
      <c r="AE850" s="19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</row>
    <row r="851" spans="1:76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194"/>
      <c r="N851" s="194"/>
      <c r="O851" s="198"/>
      <c r="P851" s="198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195"/>
      <c r="AC851" s="195"/>
      <c r="AD851" s="195"/>
      <c r="AE851" s="19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</row>
    <row r="852" spans="1:76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194"/>
      <c r="N852" s="194"/>
      <c r="O852" s="198"/>
      <c r="P852" s="198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195"/>
      <c r="AC852" s="195"/>
      <c r="AD852" s="195"/>
      <c r="AE852" s="19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</row>
    <row r="853" spans="1:76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194"/>
      <c r="N853" s="194"/>
      <c r="O853" s="198"/>
      <c r="P853" s="198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195"/>
      <c r="AC853" s="195"/>
      <c r="AD853" s="195"/>
      <c r="AE853" s="19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</row>
    <row r="854" spans="1:76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194"/>
      <c r="N854" s="194"/>
      <c r="O854" s="198"/>
      <c r="P854" s="198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195"/>
      <c r="AC854" s="195"/>
      <c r="AD854" s="195"/>
      <c r="AE854" s="19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</row>
    <row r="855" spans="1:76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194"/>
      <c r="N855" s="194"/>
      <c r="O855" s="198"/>
      <c r="P855" s="198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195"/>
      <c r="AC855" s="195"/>
      <c r="AD855" s="195"/>
      <c r="AE855" s="19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</row>
    <row r="856" spans="1:76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194"/>
      <c r="N856" s="194"/>
      <c r="O856" s="198"/>
      <c r="P856" s="198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195"/>
      <c r="AC856" s="195"/>
      <c r="AD856" s="195"/>
      <c r="AE856" s="19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</row>
    <row r="857" spans="1:76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194"/>
      <c r="N857" s="194"/>
      <c r="O857" s="198"/>
      <c r="P857" s="198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195"/>
      <c r="AC857" s="195"/>
      <c r="AD857" s="195"/>
      <c r="AE857" s="19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</row>
    <row r="858" spans="1:76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194"/>
      <c r="N858" s="194"/>
      <c r="O858" s="198"/>
      <c r="P858" s="198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195"/>
      <c r="AC858" s="195"/>
      <c r="AD858" s="195"/>
      <c r="AE858" s="19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</row>
    <row r="859" spans="1:76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194"/>
      <c r="N859" s="194"/>
      <c r="O859" s="198"/>
      <c r="P859" s="198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195"/>
      <c r="AC859" s="195"/>
      <c r="AD859" s="195"/>
      <c r="AE859" s="19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</row>
    <row r="860" spans="1:76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194"/>
      <c r="N860" s="194"/>
      <c r="O860" s="198"/>
      <c r="P860" s="198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195"/>
      <c r="AC860" s="195"/>
      <c r="AD860" s="195"/>
      <c r="AE860" s="19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</row>
    <row r="861" spans="1:76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194"/>
      <c r="N861" s="194"/>
      <c r="O861" s="198"/>
      <c r="P861" s="198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195"/>
      <c r="AC861" s="195"/>
      <c r="AD861" s="195"/>
      <c r="AE861" s="19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</row>
    <row r="862" spans="1:76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194"/>
      <c r="N862" s="194"/>
      <c r="O862" s="198"/>
      <c r="P862" s="198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195"/>
      <c r="AC862" s="195"/>
      <c r="AD862" s="195"/>
      <c r="AE862" s="19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</row>
    <row r="863" spans="1:76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194"/>
      <c r="N863" s="194"/>
      <c r="O863" s="198"/>
      <c r="P863" s="198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195"/>
      <c r="AC863" s="195"/>
      <c r="AD863" s="195"/>
      <c r="AE863" s="19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</row>
    <row r="864" spans="1:76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194"/>
      <c r="N864" s="194"/>
      <c r="O864" s="198"/>
      <c r="P864" s="198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195"/>
      <c r="AC864" s="195"/>
      <c r="AD864" s="195"/>
      <c r="AE864" s="19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</row>
    <row r="865" spans="1:76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194"/>
      <c r="N865" s="194"/>
      <c r="O865" s="198"/>
      <c r="P865" s="198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195"/>
      <c r="AC865" s="195"/>
      <c r="AD865" s="195"/>
      <c r="AE865" s="19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</row>
    <row r="866" spans="1:76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194"/>
      <c r="N866" s="194"/>
      <c r="O866" s="198"/>
      <c r="P866" s="198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195"/>
      <c r="AC866" s="195"/>
      <c r="AD866" s="195"/>
      <c r="AE866" s="19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</row>
    <row r="867" spans="1:76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194"/>
      <c r="N867" s="194"/>
      <c r="O867" s="198"/>
      <c r="P867" s="198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195"/>
      <c r="AC867" s="195"/>
      <c r="AD867" s="195"/>
      <c r="AE867" s="19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</row>
    <row r="868" spans="1:76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194"/>
      <c r="N868" s="194"/>
      <c r="O868" s="198"/>
      <c r="P868" s="198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195"/>
      <c r="AC868" s="195"/>
      <c r="AD868" s="195"/>
      <c r="AE868" s="19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</row>
    <row r="869" spans="1:76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194"/>
      <c r="N869" s="194"/>
      <c r="O869" s="198"/>
      <c r="P869" s="198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195"/>
      <c r="AC869" s="195"/>
      <c r="AD869" s="195"/>
      <c r="AE869" s="19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</row>
    <row r="870" spans="1:76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194"/>
      <c r="N870" s="194"/>
      <c r="O870" s="198"/>
      <c r="P870" s="198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195"/>
      <c r="AC870" s="195"/>
      <c r="AD870" s="195"/>
      <c r="AE870" s="19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</row>
    <row r="871" spans="1:76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194"/>
      <c r="N871" s="194"/>
      <c r="O871" s="198"/>
      <c r="P871" s="198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195"/>
      <c r="AC871" s="195"/>
      <c r="AD871" s="195"/>
      <c r="AE871" s="19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</row>
    <row r="872" spans="1:76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194"/>
      <c r="N872" s="194"/>
      <c r="O872" s="198"/>
      <c r="P872" s="198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195"/>
      <c r="AC872" s="195"/>
      <c r="AD872" s="195"/>
      <c r="AE872" s="19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</row>
    <row r="873" spans="1:76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194"/>
      <c r="N873" s="194"/>
      <c r="O873" s="198"/>
      <c r="P873" s="198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195"/>
      <c r="AC873" s="195"/>
      <c r="AD873" s="195"/>
      <c r="AE873" s="19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</row>
    <row r="874" spans="1:76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194"/>
      <c r="N874" s="194"/>
      <c r="O874" s="198"/>
      <c r="P874" s="198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195"/>
      <c r="AC874" s="195"/>
      <c r="AD874" s="195"/>
      <c r="AE874" s="19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</row>
    <row r="875" spans="1:76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194"/>
      <c r="N875" s="194"/>
      <c r="O875" s="198"/>
      <c r="P875" s="198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195"/>
      <c r="AC875" s="195"/>
      <c r="AD875" s="195"/>
      <c r="AE875" s="19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</row>
    <row r="876" spans="1:76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194"/>
      <c r="N876" s="194"/>
      <c r="O876" s="198"/>
      <c r="P876" s="198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195"/>
      <c r="AC876" s="195"/>
      <c r="AD876" s="195"/>
      <c r="AE876" s="19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</row>
    <row r="877" spans="1:76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194"/>
      <c r="N877" s="194"/>
      <c r="O877" s="198"/>
      <c r="P877" s="198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195"/>
      <c r="AC877" s="195"/>
      <c r="AD877" s="195"/>
      <c r="AE877" s="19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</row>
    <row r="878" spans="1:76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194"/>
      <c r="N878" s="194"/>
      <c r="O878" s="198"/>
      <c r="P878" s="198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195"/>
      <c r="AC878" s="195"/>
      <c r="AD878" s="195"/>
      <c r="AE878" s="19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</row>
    <row r="879" spans="1:76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194"/>
      <c r="N879" s="194"/>
      <c r="O879" s="198"/>
      <c r="P879" s="198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195"/>
      <c r="AC879" s="195"/>
      <c r="AD879" s="195"/>
      <c r="AE879" s="19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</row>
    <row r="880" spans="1:76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194"/>
      <c r="N880" s="194"/>
      <c r="O880" s="198"/>
      <c r="P880" s="198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195"/>
      <c r="AC880" s="195"/>
      <c r="AD880" s="195"/>
      <c r="AE880" s="19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</row>
    <row r="881" spans="1:76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194"/>
      <c r="N881" s="194"/>
      <c r="O881" s="198"/>
      <c r="P881" s="198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195"/>
      <c r="AC881" s="195"/>
      <c r="AD881" s="195"/>
      <c r="AE881" s="19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</row>
    <row r="882" spans="1:76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194"/>
      <c r="N882" s="194"/>
      <c r="O882" s="198"/>
      <c r="P882" s="198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195"/>
      <c r="AC882" s="195"/>
      <c r="AD882" s="195"/>
      <c r="AE882" s="19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</row>
    <row r="883" spans="1:76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194"/>
      <c r="N883" s="194"/>
      <c r="O883" s="198"/>
      <c r="P883" s="198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195"/>
      <c r="AC883" s="195"/>
      <c r="AD883" s="195"/>
      <c r="AE883" s="19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</row>
    <row r="884" spans="1:76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194"/>
      <c r="N884" s="194"/>
      <c r="O884" s="198"/>
      <c r="P884" s="198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195"/>
      <c r="AC884" s="195"/>
      <c r="AD884" s="195"/>
      <c r="AE884" s="19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</row>
    <row r="885" spans="1:76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194"/>
      <c r="N885" s="194"/>
      <c r="O885" s="198"/>
      <c r="P885" s="198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195"/>
      <c r="AC885" s="195"/>
      <c r="AD885" s="195"/>
      <c r="AE885" s="19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</row>
    <row r="886" spans="1:76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194"/>
      <c r="N886" s="194"/>
      <c r="O886" s="198"/>
      <c r="P886" s="198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195"/>
      <c r="AC886" s="195"/>
      <c r="AD886" s="195"/>
      <c r="AE886" s="19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</row>
    <row r="887" spans="1:76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194"/>
      <c r="N887" s="194"/>
      <c r="O887" s="198"/>
      <c r="P887" s="198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195"/>
      <c r="AC887" s="195"/>
      <c r="AD887" s="195"/>
      <c r="AE887" s="19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</row>
    <row r="888" spans="1:76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194"/>
      <c r="N888" s="194"/>
      <c r="O888" s="198"/>
      <c r="P888" s="198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195"/>
      <c r="AC888" s="195"/>
      <c r="AD888" s="195"/>
      <c r="AE888" s="19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</row>
    <row r="889" spans="1:76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194"/>
      <c r="N889" s="194"/>
      <c r="O889" s="198"/>
      <c r="P889" s="198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195"/>
      <c r="AC889" s="195"/>
      <c r="AD889" s="195"/>
      <c r="AE889" s="19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</row>
    <row r="890" spans="1:76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194"/>
      <c r="N890" s="194"/>
      <c r="O890" s="198"/>
      <c r="P890" s="198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195"/>
      <c r="AC890" s="195"/>
      <c r="AD890" s="195"/>
      <c r="AE890" s="19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</row>
    <row r="891" spans="1:76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194"/>
      <c r="N891" s="194"/>
      <c r="O891" s="198"/>
      <c r="P891" s="198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195"/>
      <c r="AC891" s="195"/>
      <c r="AD891" s="195"/>
      <c r="AE891" s="19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</row>
    <row r="892" spans="1:76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194"/>
      <c r="N892" s="194"/>
      <c r="O892" s="198"/>
      <c r="P892" s="198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195"/>
      <c r="AC892" s="195"/>
      <c r="AD892" s="195"/>
      <c r="AE892" s="19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</row>
    <row r="893" spans="1:76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194"/>
      <c r="N893" s="194"/>
      <c r="O893" s="198"/>
      <c r="P893" s="198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195"/>
      <c r="AC893" s="195"/>
      <c r="AD893" s="195"/>
      <c r="AE893" s="19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</row>
    <row r="894" spans="1:76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194"/>
      <c r="N894" s="194"/>
      <c r="O894" s="198"/>
      <c r="P894" s="198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195"/>
      <c r="AC894" s="195"/>
      <c r="AD894" s="195"/>
      <c r="AE894" s="19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</row>
    <row r="895" spans="1:76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194"/>
      <c r="N895" s="194"/>
      <c r="O895" s="198"/>
      <c r="P895" s="198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195"/>
      <c r="AC895" s="195"/>
      <c r="AD895" s="195"/>
      <c r="AE895" s="19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</row>
    <row r="896" spans="1:76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194"/>
      <c r="N896" s="194"/>
      <c r="O896" s="198"/>
      <c r="P896" s="198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195"/>
      <c r="AC896" s="195"/>
      <c r="AD896" s="195"/>
      <c r="AE896" s="19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</row>
    <row r="897" spans="1:76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194"/>
      <c r="N897" s="194"/>
      <c r="O897" s="198"/>
      <c r="P897" s="198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195"/>
      <c r="AC897" s="195"/>
      <c r="AD897" s="195"/>
      <c r="AE897" s="19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</row>
    <row r="898" spans="1:76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194"/>
      <c r="N898" s="194"/>
      <c r="O898" s="198"/>
      <c r="P898" s="198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195"/>
      <c r="AC898" s="195"/>
      <c r="AD898" s="195"/>
      <c r="AE898" s="19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</row>
    <row r="899" spans="1:76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194"/>
      <c r="N899" s="194"/>
      <c r="O899" s="198"/>
      <c r="P899" s="198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195"/>
      <c r="AC899" s="195"/>
      <c r="AD899" s="195"/>
      <c r="AE899" s="19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</row>
    <row r="900" spans="1:76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194"/>
      <c r="N900" s="194"/>
      <c r="O900" s="198"/>
      <c r="P900" s="198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195"/>
      <c r="AC900" s="195"/>
      <c r="AD900" s="195"/>
      <c r="AE900" s="19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</row>
    <row r="901" spans="1:76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194"/>
      <c r="N901" s="194"/>
      <c r="O901" s="198"/>
      <c r="P901" s="198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195"/>
      <c r="AC901" s="195"/>
      <c r="AD901" s="195"/>
      <c r="AE901" s="19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</row>
    <row r="902" spans="1:76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194"/>
      <c r="N902" s="194"/>
      <c r="O902" s="198"/>
      <c r="P902" s="198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195"/>
      <c r="AC902" s="195"/>
      <c r="AD902" s="195"/>
      <c r="AE902" s="19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</row>
    <row r="903" spans="1:76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194"/>
      <c r="N903" s="194"/>
      <c r="O903" s="198"/>
      <c r="P903" s="198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195"/>
      <c r="AC903" s="195"/>
      <c r="AD903" s="195"/>
      <c r="AE903" s="19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</row>
    <row r="904" spans="1:76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194"/>
      <c r="N904" s="194"/>
      <c r="O904" s="198"/>
      <c r="P904" s="198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195"/>
      <c r="AC904" s="195"/>
      <c r="AD904" s="195"/>
      <c r="AE904" s="19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</row>
    <row r="905" spans="1:76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194"/>
      <c r="N905" s="194"/>
      <c r="O905" s="198"/>
      <c r="P905" s="198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195"/>
      <c r="AC905" s="195"/>
      <c r="AD905" s="195"/>
      <c r="AE905" s="19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</row>
    <row r="906" spans="1:76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194"/>
      <c r="N906" s="194"/>
      <c r="O906" s="198"/>
      <c r="P906" s="198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195"/>
      <c r="AC906" s="195"/>
      <c r="AD906" s="195"/>
      <c r="AE906" s="19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</row>
    <row r="907" spans="1:76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194"/>
      <c r="N907" s="194"/>
      <c r="O907" s="198"/>
      <c r="P907" s="198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195"/>
      <c r="AC907" s="195"/>
      <c r="AD907" s="195"/>
      <c r="AE907" s="19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</row>
    <row r="908" spans="1:76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194"/>
      <c r="N908" s="194"/>
      <c r="O908" s="198"/>
      <c r="P908" s="198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195"/>
      <c r="AC908" s="195"/>
      <c r="AD908" s="195"/>
      <c r="AE908" s="19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</row>
    <row r="909" spans="1:76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194"/>
      <c r="N909" s="194"/>
      <c r="O909" s="198"/>
      <c r="P909" s="198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195"/>
      <c r="AC909" s="195"/>
      <c r="AD909" s="195"/>
      <c r="AE909" s="19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</row>
    <row r="910" spans="1:76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194"/>
      <c r="N910" s="194"/>
      <c r="O910" s="198"/>
      <c r="P910" s="198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195"/>
      <c r="AC910" s="195"/>
      <c r="AD910" s="195"/>
      <c r="AE910" s="19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</row>
    <row r="911" spans="1:76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194"/>
      <c r="N911" s="194"/>
      <c r="O911" s="198"/>
      <c r="P911" s="198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195"/>
      <c r="AC911" s="195"/>
      <c r="AD911" s="195"/>
      <c r="AE911" s="19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</row>
    <row r="912" spans="1:76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194"/>
      <c r="N912" s="194"/>
      <c r="O912" s="198"/>
      <c r="P912" s="198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195"/>
      <c r="AC912" s="195"/>
      <c r="AD912" s="195"/>
      <c r="AE912" s="19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</row>
    <row r="913" spans="1:76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194"/>
      <c r="N913" s="194"/>
      <c r="O913" s="198"/>
      <c r="P913" s="198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195"/>
      <c r="AC913" s="195"/>
      <c r="AD913" s="195"/>
      <c r="AE913" s="19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</row>
    <row r="914" spans="1:76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194"/>
      <c r="N914" s="194"/>
      <c r="O914" s="198"/>
      <c r="P914" s="198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195"/>
      <c r="AC914" s="195"/>
      <c r="AD914" s="195"/>
      <c r="AE914" s="19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</row>
    <row r="915" spans="1:76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194"/>
      <c r="N915" s="194"/>
      <c r="O915" s="198"/>
      <c r="P915" s="198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195"/>
      <c r="AC915" s="195"/>
      <c r="AD915" s="195"/>
      <c r="AE915" s="19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</row>
    <row r="916" spans="1:76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194"/>
      <c r="N916" s="194"/>
      <c r="O916" s="198"/>
      <c r="P916" s="198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195"/>
      <c r="AC916" s="195"/>
      <c r="AD916" s="195"/>
      <c r="AE916" s="19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</row>
    <row r="917" spans="1:76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194"/>
      <c r="N917" s="194"/>
      <c r="O917" s="198"/>
      <c r="P917" s="198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195"/>
      <c r="AC917" s="195"/>
      <c r="AD917" s="195"/>
      <c r="AE917" s="19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</row>
    <row r="918" spans="1:76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194"/>
      <c r="N918" s="194"/>
      <c r="O918" s="198"/>
      <c r="P918" s="198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195"/>
      <c r="AC918" s="195"/>
      <c r="AD918" s="195"/>
      <c r="AE918" s="19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</row>
    <row r="919" spans="1:76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194"/>
      <c r="N919" s="194"/>
      <c r="O919" s="198"/>
      <c r="P919" s="198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195"/>
      <c r="AC919" s="195"/>
      <c r="AD919" s="195"/>
      <c r="AE919" s="19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</row>
    <row r="920" spans="1:76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194"/>
      <c r="N920" s="194"/>
      <c r="O920" s="198"/>
      <c r="P920" s="198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195"/>
      <c r="AC920" s="195"/>
      <c r="AD920" s="195"/>
      <c r="AE920" s="19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</row>
    <row r="921" spans="1:76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194"/>
      <c r="N921" s="194"/>
      <c r="O921" s="198"/>
      <c r="P921" s="198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195"/>
      <c r="AC921" s="195"/>
      <c r="AD921" s="195"/>
      <c r="AE921" s="19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</row>
    <row r="922" spans="1:76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194"/>
      <c r="N922" s="194"/>
      <c r="O922" s="198"/>
      <c r="P922" s="198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195"/>
      <c r="AC922" s="195"/>
      <c r="AD922" s="195"/>
      <c r="AE922" s="19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</row>
    <row r="923" spans="1:76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194"/>
      <c r="N923" s="194"/>
      <c r="O923" s="198"/>
      <c r="P923" s="198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195"/>
      <c r="AC923" s="195"/>
      <c r="AD923" s="195"/>
      <c r="AE923" s="19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</row>
    <row r="924" spans="1:76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194"/>
      <c r="N924" s="194"/>
      <c r="O924" s="198"/>
      <c r="P924" s="198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195"/>
      <c r="AC924" s="195"/>
      <c r="AD924" s="195"/>
      <c r="AE924" s="19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</row>
    <row r="925" spans="1:76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194"/>
      <c r="N925" s="194"/>
      <c r="O925" s="198"/>
      <c r="P925" s="198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195"/>
      <c r="AC925" s="195"/>
      <c r="AD925" s="195"/>
      <c r="AE925" s="19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</row>
    <row r="926" spans="1:76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194"/>
      <c r="N926" s="194"/>
      <c r="O926" s="198"/>
      <c r="P926" s="198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195"/>
      <c r="AC926" s="195"/>
      <c r="AD926" s="195"/>
      <c r="AE926" s="19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</row>
    <row r="927" spans="1:76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194"/>
      <c r="N927" s="194"/>
      <c r="O927" s="198"/>
      <c r="P927" s="198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195"/>
      <c r="AC927" s="195"/>
      <c r="AD927" s="195"/>
      <c r="AE927" s="19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</row>
    <row r="928" spans="1:76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194"/>
      <c r="N928" s="194"/>
      <c r="O928" s="198"/>
      <c r="P928" s="198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195"/>
      <c r="AC928" s="195"/>
      <c r="AD928" s="195"/>
      <c r="AE928" s="19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</row>
    <row r="929" spans="1:76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194"/>
      <c r="N929" s="194"/>
      <c r="O929" s="198"/>
      <c r="P929" s="198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195"/>
      <c r="AC929" s="195"/>
      <c r="AD929" s="195"/>
      <c r="AE929" s="19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</row>
    <row r="930" spans="1:76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194"/>
      <c r="N930" s="194"/>
      <c r="O930" s="198"/>
      <c r="P930" s="198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195"/>
      <c r="AC930" s="195"/>
      <c r="AD930" s="195"/>
      <c r="AE930" s="19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</row>
    <row r="931" spans="1:76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194"/>
      <c r="N931" s="194"/>
      <c r="O931" s="198"/>
      <c r="P931" s="198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195"/>
      <c r="AC931" s="195"/>
      <c r="AD931" s="195"/>
      <c r="AE931" s="19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</row>
    <row r="932" spans="1:76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194"/>
      <c r="N932" s="194"/>
      <c r="O932" s="198"/>
      <c r="P932" s="198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195"/>
      <c r="AC932" s="195"/>
      <c r="AD932" s="195"/>
      <c r="AE932" s="19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</row>
    <row r="933" spans="1:76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194"/>
      <c r="N933" s="194"/>
      <c r="O933" s="198"/>
      <c r="P933" s="198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195"/>
      <c r="AC933" s="195"/>
      <c r="AD933" s="195"/>
      <c r="AE933" s="19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</row>
    <row r="934" spans="1:76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194"/>
      <c r="N934" s="194"/>
      <c r="O934" s="198"/>
      <c r="P934" s="198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195"/>
      <c r="AC934" s="195"/>
      <c r="AD934" s="195"/>
      <c r="AE934" s="19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</row>
    <row r="935" spans="1:76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194"/>
      <c r="N935" s="194"/>
      <c r="O935" s="198"/>
      <c r="P935" s="198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195"/>
      <c r="AC935" s="195"/>
      <c r="AD935" s="195"/>
      <c r="AE935" s="19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</row>
    <row r="936" spans="1:76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194"/>
      <c r="N936" s="194"/>
      <c r="O936" s="198"/>
      <c r="P936" s="198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195"/>
      <c r="AC936" s="195"/>
      <c r="AD936" s="195"/>
      <c r="AE936" s="19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</row>
    <row r="937" spans="1:76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194"/>
      <c r="N937" s="194"/>
      <c r="O937" s="198"/>
      <c r="P937" s="198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195"/>
      <c r="AC937" s="195"/>
      <c r="AD937" s="195"/>
      <c r="AE937" s="19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</row>
    <row r="938" spans="1:76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194"/>
      <c r="N938" s="194"/>
      <c r="O938" s="198"/>
      <c r="P938" s="198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195"/>
      <c r="AC938" s="195"/>
      <c r="AD938" s="195"/>
      <c r="AE938" s="19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</row>
    <row r="939" spans="1:76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194"/>
      <c r="N939" s="194"/>
      <c r="O939" s="198"/>
      <c r="P939" s="198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195"/>
      <c r="AC939" s="195"/>
      <c r="AD939" s="195"/>
      <c r="AE939" s="19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</row>
    <row r="940" spans="1:76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194"/>
      <c r="N940" s="194"/>
      <c r="O940" s="198"/>
      <c r="P940" s="198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195"/>
      <c r="AC940" s="195"/>
      <c r="AD940" s="195"/>
      <c r="AE940" s="19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</row>
    <row r="941" spans="1:76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194"/>
      <c r="N941" s="194"/>
      <c r="O941" s="198"/>
      <c r="P941" s="198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195"/>
      <c r="AC941" s="195"/>
      <c r="AD941" s="195"/>
      <c r="AE941" s="19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</row>
    <row r="942" spans="1:76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194"/>
      <c r="N942" s="194"/>
      <c r="O942" s="198"/>
      <c r="P942" s="198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195"/>
      <c r="AC942" s="195"/>
      <c r="AD942" s="195"/>
      <c r="AE942" s="19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</row>
    <row r="943" spans="1:76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194"/>
      <c r="N943" s="194"/>
      <c r="O943" s="198"/>
      <c r="P943" s="198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195"/>
      <c r="AC943" s="195"/>
      <c r="AD943" s="195"/>
      <c r="AE943" s="19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</row>
    <row r="944" spans="1:76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194"/>
      <c r="N944" s="194"/>
      <c r="O944" s="198"/>
      <c r="P944" s="198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195"/>
      <c r="AC944" s="195"/>
      <c r="AD944" s="195"/>
      <c r="AE944" s="19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</row>
    <row r="945" spans="1:76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194"/>
      <c r="N945" s="194"/>
      <c r="O945" s="198"/>
      <c r="P945" s="198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195"/>
      <c r="AC945" s="195"/>
      <c r="AD945" s="195"/>
      <c r="AE945" s="19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</row>
    <row r="946" spans="1:76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194"/>
      <c r="N946" s="194"/>
      <c r="O946" s="198"/>
      <c r="P946" s="198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195"/>
      <c r="AC946" s="195"/>
      <c r="AD946" s="195"/>
      <c r="AE946" s="19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</row>
    <row r="947" spans="1:76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194"/>
      <c r="N947" s="194"/>
      <c r="O947" s="198"/>
      <c r="P947" s="198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195"/>
      <c r="AC947" s="195"/>
      <c r="AD947" s="195"/>
      <c r="AE947" s="19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</row>
    <row r="948" spans="1:76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194"/>
      <c r="N948" s="194"/>
      <c r="O948" s="198"/>
      <c r="P948" s="198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195"/>
      <c r="AC948" s="195"/>
      <c r="AD948" s="195"/>
      <c r="AE948" s="19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</row>
    <row r="949" spans="1:76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194"/>
      <c r="N949" s="194"/>
      <c r="O949" s="198"/>
      <c r="P949" s="198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195"/>
      <c r="AC949" s="195"/>
      <c r="AD949" s="195"/>
      <c r="AE949" s="19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</row>
    <row r="950" spans="1:76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194"/>
      <c r="N950" s="194"/>
      <c r="O950" s="198"/>
      <c r="P950" s="198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195"/>
      <c r="AC950" s="195"/>
      <c r="AD950" s="195"/>
      <c r="AE950" s="19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</row>
    <row r="951" spans="1:76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194"/>
      <c r="N951" s="194"/>
      <c r="O951" s="198"/>
      <c r="P951" s="198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195"/>
      <c r="AC951" s="195"/>
      <c r="AD951" s="195"/>
      <c r="AE951" s="19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</row>
    <row r="952" spans="1:76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194"/>
      <c r="N952" s="194"/>
      <c r="O952" s="198"/>
      <c r="P952" s="198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195"/>
      <c r="AC952" s="195"/>
      <c r="AD952" s="195"/>
      <c r="AE952" s="19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</row>
    <row r="953" spans="1:76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194"/>
      <c r="N953" s="194"/>
      <c r="O953" s="198"/>
      <c r="P953" s="198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195"/>
      <c r="AC953" s="195"/>
      <c r="AD953" s="195"/>
      <c r="AE953" s="19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</row>
    <row r="954" spans="1:76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194"/>
      <c r="N954" s="194"/>
      <c r="O954" s="198"/>
      <c r="P954" s="198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195"/>
      <c r="AC954" s="195"/>
      <c r="AD954" s="195"/>
      <c r="AE954" s="19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</row>
    <row r="955" spans="1:76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194"/>
      <c r="N955" s="194"/>
      <c r="O955" s="198"/>
      <c r="P955" s="198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195"/>
      <c r="AC955" s="195"/>
      <c r="AD955" s="195"/>
      <c r="AE955" s="19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</row>
    <row r="956" spans="1:76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194"/>
      <c r="N956" s="194"/>
      <c r="O956" s="198"/>
      <c r="P956" s="198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195"/>
      <c r="AC956" s="195"/>
      <c r="AD956" s="195"/>
      <c r="AE956" s="19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</row>
    <row r="957" spans="1:76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194"/>
      <c r="N957" s="194"/>
      <c r="O957" s="198"/>
      <c r="P957" s="198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195"/>
      <c r="AC957" s="195"/>
      <c r="AD957" s="195"/>
      <c r="AE957" s="19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</row>
    <row r="958" spans="1:76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194"/>
      <c r="N958" s="194"/>
      <c r="O958" s="198"/>
      <c r="P958" s="198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195"/>
      <c r="AC958" s="195"/>
      <c r="AD958" s="195"/>
      <c r="AE958" s="19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</row>
    <row r="959" spans="1:76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194"/>
      <c r="N959" s="194"/>
      <c r="O959" s="198"/>
      <c r="P959" s="198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195"/>
      <c r="AC959" s="195"/>
      <c r="AD959" s="195"/>
      <c r="AE959" s="19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</row>
    <row r="960" spans="1:76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194"/>
      <c r="N960" s="194"/>
      <c r="O960" s="198"/>
      <c r="P960" s="198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195"/>
      <c r="AC960" s="195"/>
      <c r="AD960" s="195"/>
      <c r="AE960" s="19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</row>
    <row r="961" spans="1:76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194"/>
      <c r="N961" s="194"/>
      <c r="O961" s="198"/>
      <c r="P961" s="198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195"/>
      <c r="AC961" s="195"/>
      <c r="AD961" s="195"/>
      <c r="AE961" s="19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</row>
    <row r="962" spans="1:76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194"/>
      <c r="N962" s="194"/>
      <c r="O962" s="198"/>
      <c r="P962" s="198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195"/>
      <c r="AC962" s="195"/>
      <c r="AD962" s="195"/>
      <c r="AE962" s="19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</row>
    <row r="963" spans="1:76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194"/>
      <c r="N963" s="194"/>
      <c r="O963" s="198"/>
      <c r="P963" s="198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195"/>
      <c r="AC963" s="195"/>
      <c r="AD963" s="195"/>
      <c r="AE963" s="19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</row>
    <row r="964" spans="1:76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194"/>
      <c r="N964" s="194"/>
      <c r="O964" s="198"/>
      <c r="P964" s="198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195"/>
      <c r="AC964" s="195"/>
      <c r="AD964" s="195"/>
      <c r="AE964" s="19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</row>
    <row r="965" spans="1:76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194"/>
      <c r="N965" s="194"/>
      <c r="O965" s="198"/>
      <c r="P965" s="198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195"/>
      <c r="AC965" s="195"/>
      <c r="AD965" s="195"/>
      <c r="AE965" s="19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</row>
    <row r="966" spans="1:76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194"/>
      <c r="N966" s="194"/>
      <c r="O966" s="198"/>
      <c r="P966" s="198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195"/>
      <c r="AC966" s="195"/>
      <c r="AD966" s="195"/>
      <c r="AE966" s="19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</row>
    <row r="967" spans="1:76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194"/>
      <c r="N967" s="194"/>
      <c r="O967" s="198"/>
      <c r="P967" s="198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195"/>
      <c r="AC967" s="195"/>
      <c r="AD967" s="195"/>
      <c r="AE967" s="19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</row>
    <row r="968" spans="1:76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194"/>
      <c r="N968" s="194"/>
      <c r="O968" s="198"/>
      <c r="P968" s="198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195"/>
      <c r="AC968" s="195"/>
      <c r="AD968" s="195"/>
      <c r="AE968" s="19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</row>
    <row r="969" spans="1:76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194"/>
      <c r="N969" s="194"/>
      <c r="O969" s="198"/>
      <c r="P969" s="198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195"/>
      <c r="AC969" s="195"/>
      <c r="AD969" s="195"/>
      <c r="AE969" s="19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</row>
    <row r="970" spans="1:76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194"/>
      <c r="N970" s="194"/>
      <c r="O970" s="198"/>
      <c r="P970" s="198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195"/>
      <c r="AC970" s="195"/>
      <c r="AD970" s="195"/>
      <c r="AE970" s="19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</row>
    <row r="971" spans="1:76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194"/>
      <c r="N971" s="194"/>
      <c r="O971" s="198"/>
      <c r="P971" s="198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195"/>
      <c r="AC971" s="195"/>
      <c r="AD971" s="195"/>
      <c r="AE971" s="19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</row>
    <row r="972" spans="1:76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194"/>
      <c r="N972" s="194"/>
      <c r="O972" s="198"/>
      <c r="P972" s="198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195"/>
      <c r="AC972" s="195"/>
      <c r="AD972" s="195"/>
      <c r="AE972" s="19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</row>
    <row r="973" spans="1:76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194"/>
      <c r="N973" s="194"/>
      <c r="O973" s="198"/>
      <c r="P973" s="198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195"/>
      <c r="AC973" s="195"/>
      <c r="AD973" s="195"/>
      <c r="AE973" s="19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</row>
    <row r="974" spans="1:76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194"/>
      <c r="N974" s="194"/>
      <c r="O974" s="198"/>
      <c r="P974" s="198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195"/>
      <c r="AC974" s="195"/>
      <c r="AD974" s="195"/>
      <c r="AE974" s="19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</row>
    <row r="975" spans="1:76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194"/>
      <c r="N975" s="194"/>
      <c r="O975" s="198"/>
      <c r="P975" s="198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195"/>
      <c r="AC975" s="195"/>
      <c r="AD975" s="195"/>
      <c r="AE975" s="19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</row>
    <row r="976" spans="1:76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194"/>
      <c r="N976" s="194"/>
      <c r="O976" s="198"/>
      <c r="P976" s="198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195"/>
      <c r="AC976" s="195"/>
      <c r="AD976" s="195"/>
      <c r="AE976" s="19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</row>
    <row r="977" spans="1:76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194"/>
      <c r="N977" s="194"/>
      <c r="O977" s="198"/>
      <c r="P977" s="198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195"/>
      <c r="AC977" s="195"/>
      <c r="AD977" s="195"/>
      <c r="AE977" s="19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</row>
    <row r="978" spans="1:76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194"/>
      <c r="N978" s="194"/>
      <c r="O978" s="198"/>
      <c r="P978" s="198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195"/>
      <c r="AC978" s="195"/>
      <c r="AD978" s="195"/>
      <c r="AE978" s="19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</row>
    <row r="979" spans="1:76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194"/>
      <c r="N979" s="194"/>
      <c r="O979" s="198"/>
      <c r="P979" s="198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195"/>
      <c r="AC979" s="195"/>
      <c r="AD979" s="195"/>
      <c r="AE979" s="19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</row>
    <row r="980" spans="1:76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194"/>
      <c r="N980" s="194"/>
      <c r="O980" s="198"/>
      <c r="P980" s="198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195"/>
      <c r="AC980" s="195"/>
      <c r="AD980" s="195"/>
      <c r="AE980" s="19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</row>
    <row r="981" spans="1:76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194"/>
      <c r="N981" s="194"/>
      <c r="O981" s="198"/>
      <c r="P981" s="198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195"/>
      <c r="AC981" s="195"/>
      <c r="AD981" s="195"/>
      <c r="AE981" s="19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</row>
    <row r="982" spans="1:76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194"/>
      <c r="N982" s="194"/>
      <c r="O982" s="198"/>
      <c r="P982" s="198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195"/>
      <c r="AC982" s="195"/>
      <c r="AD982" s="195"/>
      <c r="AE982" s="19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</row>
    <row r="983" spans="1:76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194"/>
      <c r="N983" s="194"/>
      <c r="O983" s="198"/>
      <c r="P983" s="198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195"/>
      <c r="AC983" s="195"/>
      <c r="AD983" s="195"/>
      <c r="AE983" s="19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</row>
    <row r="984" spans="1:76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194"/>
      <c r="N984" s="194"/>
      <c r="O984" s="198"/>
      <c r="P984" s="198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195"/>
      <c r="AC984" s="195"/>
      <c r="AD984" s="195"/>
      <c r="AE984" s="19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</row>
    <row r="985" spans="1:76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194"/>
      <c r="N985" s="194"/>
      <c r="O985" s="198"/>
      <c r="P985" s="198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195"/>
      <c r="AC985" s="195"/>
      <c r="AD985" s="195"/>
      <c r="AE985" s="19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</row>
    <row r="986" spans="1:76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194"/>
      <c r="N986" s="194"/>
      <c r="O986" s="198"/>
      <c r="P986" s="198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195"/>
      <c r="AC986" s="195"/>
      <c r="AD986" s="195"/>
      <c r="AE986" s="19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</row>
    <row r="987" spans="1:76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194"/>
      <c r="N987" s="194"/>
      <c r="O987" s="198"/>
      <c r="P987" s="198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195"/>
      <c r="AC987" s="195"/>
      <c r="AD987" s="195"/>
      <c r="AE987" s="19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</row>
    <row r="988" spans="1:76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194"/>
      <c r="N988" s="194"/>
      <c r="O988" s="198"/>
      <c r="P988" s="198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195"/>
      <c r="AC988" s="195"/>
      <c r="AD988" s="195"/>
      <c r="AE988" s="19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</row>
    <row r="989" spans="1:76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194"/>
      <c r="N989" s="194"/>
      <c r="O989" s="198"/>
      <c r="P989" s="198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195"/>
      <c r="AC989" s="195"/>
      <c r="AD989" s="195"/>
      <c r="AE989" s="19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</row>
    <row r="990" spans="1:76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194"/>
      <c r="N990" s="194"/>
      <c r="O990" s="198"/>
      <c r="P990" s="198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195"/>
      <c r="AC990" s="195"/>
      <c r="AD990" s="195"/>
      <c r="AE990" s="19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</row>
    <row r="991" spans="1:76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194"/>
      <c r="N991" s="194"/>
      <c r="O991" s="198"/>
      <c r="P991" s="198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195"/>
      <c r="AC991" s="195"/>
      <c r="AD991" s="195"/>
      <c r="AE991" s="19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</row>
    <row r="992" spans="1:76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194"/>
      <c r="N992" s="194"/>
      <c r="O992" s="198"/>
      <c r="P992" s="198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195"/>
      <c r="AC992" s="195"/>
      <c r="AD992" s="195"/>
      <c r="AE992" s="19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</row>
    <row r="993" spans="1:76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194"/>
      <c r="N993" s="194"/>
      <c r="O993" s="198"/>
      <c r="P993" s="198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195"/>
      <c r="AC993" s="195"/>
      <c r="AD993" s="195"/>
      <c r="AE993" s="19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</row>
    <row r="994" spans="1:76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194"/>
      <c r="N994" s="194"/>
      <c r="O994" s="198"/>
      <c r="P994" s="198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195"/>
      <c r="AC994" s="195"/>
      <c r="AD994" s="195"/>
      <c r="AE994" s="19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</row>
    <row r="995" spans="1:76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194"/>
      <c r="N995" s="194"/>
      <c r="O995" s="198"/>
      <c r="P995" s="198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195"/>
      <c r="AC995" s="195"/>
      <c r="AD995" s="195"/>
      <c r="AE995" s="19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</row>
    <row r="996" spans="1:76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194"/>
      <c r="N996" s="194"/>
      <c r="O996" s="198"/>
      <c r="P996" s="198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195"/>
      <c r="AC996" s="195"/>
      <c r="AD996" s="195"/>
      <c r="AE996" s="19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</row>
    <row r="997" spans="1:76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194"/>
      <c r="N997" s="194"/>
      <c r="O997" s="198"/>
      <c r="P997" s="198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195"/>
      <c r="AC997" s="195"/>
      <c r="AD997" s="195"/>
      <c r="AE997" s="19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</row>
    <row r="998" spans="1:76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194"/>
      <c r="N998" s="194"/>
      <c r="O998" s="198"/>
      <c r="P998" s="198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195"/>
      <c r="AC998" s="195"/>
      <c r="AD998" s="195"/>
      <c r="AE998" s="19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</row>
    <row r="999" spans="1:76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194"/>
      <c r="N999" s="194"/>
      <c r="O999" s="198"/>
      <c r="P999" s="198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195"/>
      <c r="AC999" s="195"/>
      <c r="AD999" s="195"/>
      <c r="AE999" s="19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</row>
    <row r="1000" spans="1:76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194"/>
      <c r="N1000" s="194"/>
      <c r="O1000" s="198"/>
      <c r="P1000" s="198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195"/>
      <c r="AC1000" s="195"/>
      <c r="AD1000" s="195"/>
      <c r="AE1000" s="19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</row>
    <row r="1001" spans="1:76" ht="12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194"/>
      <c r="N1001" s="194"/>
      <c r="O1001" s="198"/>
      <c r="P1001" s="198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195"/>
      <c r="AC1001" s="195"/>
      <c r="AD1001" s="195"/>
      <c r="AE1001" s="19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</row>
  </sheetData>
  <mergeCells count="614">
    <mergeCell ref="BC54:BF54"/>
    <mergeCell ref="D54:F54"/>
    <mergeCell ref="G54:T54"/>
    <mergeCell ref="U54:V54"/>
    <mergeCell ref="W54:X54"/>
    <mergeCell ref="Y54:Z54"/>
    <mergeCell ref="AA54:AB54"/>
    <mergeCell ref="AC54:AD54"/>
    <mergeCell ref="AE54:AF54"/>
    <mergeCell ref="AG54:AH54"/>
    <mergeCell ref="AY73:BB73"/>
    <mergeCell ref="U72:AP72"/>
    <mergeCell ref="AQ72:AT72"/>
    <mergeCell ref="AU72:AX72"/>
    <mergeCell ref="AY72:BB72"/>
    <mergeCell ref="BC72:BF72"/>
    <mergeCell ref="AQ73:AT73"/>
    <mergeCell ref="BC73:BF73"/>
    <mergeCell ref="U73:AP73"/>
    <mergeCell ref="AY86:BA86"/>
    <mergeCell ref="V93:Z93"/>
    <mergeCell ref="V96:Z96"/>
    <mergeCell ref="AQ75:AT75"/>
    <mergeCell ref="AU75:AX75"/>
    <mergeCell ref="W80:AC80"/>
    <mergeCell ref="Q81:T81"/>
    <mergeCell ref="W81:AB81"/>
    <mergeCell ref="AY75:BB75"/>
    <mergeCell ref="U75:AP75"/>
    <mergeCell ref="W83:AB83"/>
    <mergeCell ref="AI83:AR83"/>
    <mergeCell ref="D70:T70"/>
    <mergeCell ref="U70:V70"/>
    <mergeCell ref="W70:X70"/>
    <mergeCell ref="Y70:Z70"/>
    <mergeCell ref="AA70:AB70"/>
    <mergeCell ref="AX83:BF83"/>
    <mergeCell ref="Q84:T84"/>
    <mergeCell ref="W84:AB84"/>
    <mergeCell ref="AU84:AW84"/>
    <mergeCell ref="AX84:BF84"/>
    <mergeCell ref="BC75:BF75"/>
    <mergeCell ref="AY71:BB71"/>
    <mergeCell ref="BC71:BF71"/>
    <mergeCell ref="AG71:AH71"/>
    <mergeCell ref="AI71:AJ71"/>
    <mergeCell ref="AK71:AL71"/>
    <mergeCell ref="AM71:AN71"/>
    <mergeCell ref="AO71:AP71"/>
    <mergeCell ref="AQ71:AT71"/>
    <mergeCell ref="AU71:AX71"/>
    <mergeCell ref="AU74:AX74"/>
    <mergeCell ref="AY74:BB74"/>
    <mergeCell ref="BC74:BF74"/>
    <mergeCell ref="AU73:AX73"/>
    <mergeCell ref="G80:O80"/>
    <mergeCell ref="G83:O83"/>
    <mergeCell ref="D71:T71"/>
    <mergeCell ref="U71:V71"/>
    <mergeCell ref="W71:X71"/>
    <mergeCell ref="Y71:Z71"/>
    <mergeCell ref="AA71:AB71"/>
    <mergeCell ref="AC71:AD71"/>
    <mergeCell ref="AE71:AF71"/>
    <mergeCell ref="U74:AP74"/>
    <mergeCell ref="AQ74:AT74"/>
    <mergeCell ref="D68:F68"/>
    <mergeCell ref="BC67:BF67"/>
    <mergeCell ref="BC68:BF68"/>
    <mergeCell ref="AE67:AF67"/>
    <mergeCell ref="AG67:AH67"/>
    <mergeCell ref="AI67:AJ67"/>
    <mergeCell ref="AK67:AL67"/>
    <mergeCell ref="AM67:AN67"/>
    <mergeCell ref="AO67:AP67"/>
    <mergeCell ref="AQ67:AT67"/>
    <mergeCell ref="G68:T68"/>
    <mergeCell ref="U68:V68"/>
    <mergeCell ref="W68:X68"/>
    <mergeCell ref="Y68:Z68"/>
    <mergeCell ref="AA68:AB68"/>
    <mergeCell ref="AC68:AD68"/>
    <mergeCell ref="AC70:AD70"/>
    <mergeCell ref="AE70:AF70"/>
    <mergeCell ref="BC69:BF69"/>
    <mergeCell ref="AY70:BB70"/>
    <mergeCell ref="BC70:BF70"/>
    <mergeCell ref="AG70:AH70"/>
    <mergeCell ref="AI70:AJ70"/>
    <mergeCell ref="D66:F66"/>
    <mergeCell ref="G66:T66"/>
    <mergeCell ref="U66:V66"/>
    <mergeCell ref="W66:X66"/>
    <mergeCell ref="Y66:Z66"/>
    <mergeCell ref="AA66:AB66"/>
    <mergeCell ref="AC66:AD66"/>
    <mergeCell ref="AU67:AX67"/>
    <mergeCell ref="AY67:BB67"/>
    <mergeCell ref="D67:F67"/>
    <mergeCell ref="G67:T67"/>
    <mergeCell ref="U67:V67"/>
    <mergeCell ref="W67:X67"/>
    <mergeCell ref="Y67:Z67"/>
    <mergeCell ref="AA67:AB67"/>
    <mergeCell ref="AC67:AD67"/>
    <mergeCell ref="AU66:AX66"/>
    <mergeCell ref="AY66:BB66"/>
    <mergeCell ref="BH68:BI68"/>
    <mergeCell ref="AE68:AF68"/>
    <mergeCell ref="AG68:AH68"/>
    <mergeCell ref="AI68:AJ68"/>
    <mergeCell ref="AK68:AL68"/>
    <mergeCell ref="AM68:AN68"/>
    <mergeCell ref="AO68:AP68"/>
    <mergeCell ref="AQ68:AT68"/>
    <mergeCell ref="AU64:AX64"/>
    <mergeCell ref="AU65:AX65"/>
    <mergeCell ref="AY64:BB64"/>
    <mergeCell ref="BC64:BF64"/>
    <mergeCell ref="AY65:BB65"/>
    <mergeCell ref="BC65:BF65"/>
    <mergeCell ref="BC66:BF66"/>
    <mergeCell ref="AE66:AF66"/>
    <mergeCell ref="AG66:AH66"/>
    <mergeCell ref="AI66:AJ66"/>
    <mergeCell ref="AK66:AL66"/>
    <mergeCell ref="AM66:AN66"/>
    <mergeCell ref="AO66:AP66"/>
    <mergeCell ref="AQ66:AT66"/>
    <mergeCell ref="AU68:AX68"/>
    <mergeCell ref="AY68:BB68"/>
    <mergeCell ref="D64:F64"/>
    <mergeCell ref="G64:T64"/>
    <mergeCell ref="U64:V64"/>
    <mergeCell ref="W64:X64"/>
    <mergeCell ref="Y64:Z64"/>
    <mergeCell ref="AA64:AB64"/>
    <mergeCell ref="AC64:AD64"/>
    <mergeCell ref="AE64:AF64"/>
    <mergeCell ref="AG64:AH64"/>
    <mergeCell ref="G65:T65"/>
    <mergeCell ref="U65:V65"/>
    <mergeCell ref="W65:X65"/>
    <mergeCell ref="Y65:Z65"/>
    <mergeCell ref="AQ65:AT65"/>
    <mergeCell ref="AA65:AB65"/>
    <mergeCell ref="AC65:AD65"/>
    <mergeCell ref="AE65:AF65"/>
    <mergeCell ref="AG65:AH65"/>
    <mergeCell ref="AI65:AJ65"/>
    <mergeCell ref="AK65:AL65"/>
    <mergeCell ref="AM65:AN65"/>
    <mergeCell ref="AC59:AD59"/>
    <mergeCell ref="AY60:BB60"/>
    <mergeCell ref="BC60:BF60"/>
    <mergeCell ref="AG60:AH60"/>
    <mergeCell ref="AI60:AJ60"/>
    <mergeCell ref="AK60:AL60"/>
    <mergeCell ref="AM60:AN60"/>
    <mergeCell ref="AO60:AP60"/>
    <mergeCell ref="AQ60:AT60"/>
    <mergeCell ref="AU60:AX60"/>
    <mergeCell ref="AC60:AD60"/>
    <mergeCell ref="AE60:AF60"/>
    <mergeCell ref="AU59:AX59"/>
    <mergeCell ref="AY59:BB59"/>
    <mergeCell ref="BC59:BF59"/>
    <mergeCell ref="AE59:AF59"/>
    <mergeCell ref="AG59:AH59"/>
    <mergeCell ref="AI59:AJ59"/>
    <mergeCell ref="AK59:AL59"/>
    <mergeCell ref="AM59:AN59"/>
    <mergeCell ref="AO59:AP59"/>
    <mergeCell ref="AQ59:AT59"/>
    <mergeCell ref="AY61:BB61"/>
    <mergeCell ref="BC61:BF61"/>
    <mergeCell ref="AG61:AH61"/>
    <mergeCell ref="AI61:AJ61"/>
    <mergeCell ref="AK61:AL61"/>
    <mergeCell ref="AM61:AN61"/>
    <mergeCell ref="AO61:AP61"/>
    <mergeCell ref="AQ61:AT61"/>
    <mergeCell ref="AU61:AX61"/>
    <mergeCell ref="AK70:AL70"/>
    <mergeCell ref="AM70:AN70"/>
    <mergeCell ref="AO70:AP70"/>
    <mergeCell ref="AQ70:AT70"/>
    <mergeCell ref="AU70:AX70"/>
    <mergeCell ref="D62:BF62"/>
    <mergeCell ref="D63:BF63"/>
    <mergeCell ref="D61:T61"/>
    <mergeCell ref="AA61:AB61"/>
    <mergeCell ref="AC61:AD61"/>
    <mergeCell ref="AE61:AF61"/>
    <mergeCell ref="AO65:AP65"/>
    <mergeCell ref="AY69:BB69"/>
    <mergeCell ref="AG69:AH69"/>
    <mergeCell ref="AI69:AJ69"/>
    <mergeCell ref="AK69:AL69"/>
    <mergeCell ref="AM69:AN69"/>
    <mergeCell ref="AO69:AP69"/>
    <mergeCell ref="AQ69:AT69"/>
    <mergeCell ref="AU69:AX69"/>
    <mergeCell ref="AI64:AJ64"/>
    <mergeCell ref="AK64:AL64"/>
    <mergeCell ref="AM64:AN64"/>
    <mergeCell ref="AO64:AP64"/>
    <mergeCell ref="AQ64:AT64"/>
    <mergeCell ref="AC55:AD55"/>
    <mergeCell ref="D56:BF56"/>
    <mergeCell ref="AQ57:AT57"/>
    <mergeCell ref="AU57:AX57"/>
    <mergeCell ref="AY57:BB57"/>
    <mergeCell ref="D69:T69"/>
    <mergeCell ref="U69:V69"/>
    <mergeCell ref="W69:X69"/>
    <mergeCell ref="Y69:Z69"/>
    <mergeCell ref="AA69:AB69"/>
    <mergeCell ref="AC69:AD69"/>
    <mergeCell ref="AE69:AF69"/>
    <mergeCell ref="D65:F65"/>
    <mergeCell ref="BC58:BF58"/>
    <mergeCell ref="D58:F58"/>
    <mergeCell ref="G58:T58"/>
    <mergeCell ref="U58:V58"/>
    <mergeCell ref="W58:X58"/>
    <mergeCell ref="Y58:Z58"/>
    <mergeCell ref="AA58:AB58"/>
    <mergeCell ref="AC58:AD58"/>
    <mergeCell ref="U61:V61"/>
    <mergeCell ref="W61:X61"/>
    <mergeCell ref="Y61:Z61"/>
    <mergeCell ref="D55:F55"/>
    <mergeCell ref="D57:F57"/>
    <mergeCell ref="G57:T57"/>
    <mergeCell ref="U57:V57"/>
    <mergeCell ref="W57:X57"/>
    <mergeCell ref="Y57:Z57"/>
    <mergeCell ref="AA57:AB57"/>
    <mergeCell ref="G55:T55"/>
    <mergeCell ref="U55:V55"/>
    <mergeCell ref="W55:X55"/>
    <mergeCell ref="Y55:Z55"/>
    <mergeCell ref="AA55:AB55"/>
    <mergeCell ref="D59:F59"/>
    <mergeCell ref="G59:T59"/>
    <mergeCell ref="U59:V59"/>
    <mergeCell ref="W59:X59"/>
    <mergeCell ref="Y59:Z59"/>
    <mergeCell ref="AA59:AB59"/>
    <mergeCell ref="D60:T60"/>
    <mergeCell ref="U60:V60"/>
    <mergeCell ref="W60:X60"/>
    <mergeCell ref="Y60:Z60"/>
    <mergeCell ref="AA60:AB60"/>
    <mergeCell ref="D52:F52"/>
    <mergeCell ref="G52:T52"/>
    <mergeCell ref="U52:V52"/>
    <mergeCell ref="W52:X52"/>
    <mergeCell ref="Y52:Z52"/>
    <mergeCell ref="AA52:AB52"/>
    <mergeCell ref="AC52:AD52"/>
    <mergeCell ref="AU52:AX52"/>
    <mergeCell ref="BC57:BF57"/>
    <mergeCell ref="AU55:AX55"/>
    <mergeCell ref="AY55:BB55"/>
    <mergeCell ref="BC55:BF55"/>
    <mergeCell ref="AE55:AF55"/>
    <mergeCell ref="AG55:AH55"/>
    <mergeCell ref="AI55:AJ55"/>
    <mergeCell ref="AK55:AL55"/>
    <mergeCell ref="AM55:AN55"/>
    <mergeCell ref="AO55:AP55"/>
    <mergeCell ref="AQ55:AT55"/>
    <mergeCell ref="AC57:AD57"/>
    <mergeCell ref="AE57:AF57"/>
    <mergeCell ref="AG57:AH57"/>
    <mergeCell ref="AI57:AJ57"/>
    <mergeCell ref="AK57:AL57"/>
    <mergeCell ref="AQ53:AT53"/>
    <mergeCell ref="AY52:BB52"/>
    <mergeCell ref="AU58:AX58"/>
    <mergeCell ref="AY58:BB58"/>
    <mergeCell ref="AE58:AF58"/>
    <mergeCell ref="AG58:AH58"/>
    <mergeCell ref="AI58:AJ58"/>
    <mergeCell ref="AK58:AL58"/>
    <mergeCell ref="AM58:AN58"/>
    <mergeCell ref="AO58:AP58"/>
    <mergeCell ref="AQ58:AT58"/>
    <mergeCell ref="AM57:AN57"/>
    <mergeCell ref="AO57:AP57"/>
    <mergeCell ref="AI54:AJ54"/>
    <mergeCell ref="AK54:AL54"/>
    <mergeCell ref="AM54:AN54"/>
    <mergeCell ref="AO54:AP54"/>
    <mergeCell ref="AQ54:AT54"/>
    <mergeCell ref="AU54:AX54"/>
    <mergeCell ref="AY54:BB54"/>
    <mergeCell ref="BC52:BF52"/>
    <mergeCell ref="BC53:BF53"/>
    <mergeCell ref="D53:F53"/>
    <mergeCell ref="G53:T53"/>
    <mergeCell ref="U53:V53"/>
    <mergeCell ref="W53:X53"/>
    <mergeCell ref="Y53:Z53"/>
    <mergeCell ref="AA53:AB53"/>
    <mergeCell ref="AC53:AD53"/>
    <mergeCell ref="AU53:AX53"/>
    <mergeCell ref="AY53:BB53"/>
    <mergeCell ref="AE53:AF53"/>
    <mergeCell ref="AG53:AH53"/>
    <mergeCell ref="AI53:AJ53"/>
    <mergeCell ref="AK53:AL53"/>
    <mergeCell ref="AM53:AN53"/>
    <mergeCell ref="AO53:AP53"/>
    <mergeCell ref="AE52:AF52"/>
    <mergeCell ref="AG52:AH52"/>
    <mergeCell ref="AI52:AJ52"/>
    <mergeCell ref="AK52:AL52"/>
    <mergeCell ref="AM52:AN52"/>
    <mergeCell ref="AO52:AP52"/>
    <mergeCell ref="AQ52:AT52"/>
    <mergeCell ref="BC51:BF51"/>
    <mergeCell ref="AE51:AF51"/>
    <mergeCell ref="AG51:AH51"/>
    <mergeCell ref="AI51:AJ51"/>
    <mergeCell ref="AK51:AL51"/>
    <mergeCell ref="AM51:AN51"/>
    <mergeCell ref="AO51:AP51"/>
    <mergeCell ref="AQ51:AT51"/>
    <mergeCell ref="D51:F51"/>
    <mergeCell ref="G51:T51"/>
    <mergeCell ref="U51:V51"/>
    <mergeCell ref="W51:X51"/>
    <mergeCell ref="Y51:Z51"/>
    <mergeCell ref="AA51:AB51"/>
    <mergeCell ref="AC51:AD51"/>
    <mergeCell ref="AU51:AX51"/>
    <mergeCell ref="AY51:BB51"/>
    <mergeCell ref="BC50:BF50"/>
    <mergeCell ref="AE50:AF50"/>
    <mergeCell ref="AG50:AH50"/>
    <mergeCell ref="AI50:AJ50"/>
    <mergeCell ref="AK50:AL50"/>
    <mergeCell ref="AM50:AN50"/>
    <mergeCell ref="AO50:AP50"/>
    <mergeCell ref="AQ50:AT50"/>
    <mergeCell ref="AY50:BB50"/>
    <mergeCell ref="AU50:AX50"/>
    <mergeCell ref="D45:F45"/>
    <mergeCell ref="G45:T45"/>
    <mergeCell ref="U45:V45"/>
    <mergeCell ref="W45:X45"/>
    <mergeCell ref="Y45:Z45"/>
    <mergeCell ref="AA45:AB45"/>
    <mergeCell ref="AC45:AD45"/>
    <mergeCell ref="D48:BF48"/>
    <mergeCell ref="D47:T47"/>
    <mergeCell ref="BC46:BF46"/>
    <mergeCell ref="AE46:AF46"/>
    <mergeCell ref="AG46:AH46"/>
    <mergeCell ref="AI46:AJ46"/>
    <mergeCell ref="AK46:AL46"/>
    <mergeCell ref="AY46:BB46"/>
    <mergeCell ref="AM46:AN46"/>
    <mergeCell ref="D46:F46"/>
    <mergeCell ref="G46:T46"/>
    <mergeCell ref="U46:V46"/>
    <mergeCell ref="W46:X46"/>
    <mergeCell ref="Y46:Z46"/>
    <mergeCell ref="AA46:AB46"/>
    <mergeCell ref="AC46:AD46"/>
    <mergeCell ref="AU46:AX46"/>
    <mergeCell ref="D49:F49"/>
    <mergeCell ref="G49:T49"/>
    <mergeCell ref="U49:V49"/>
    <mergeCell ref="W49:X49"/>
    <mergeCell ref="AA50:AB50"/>
    <mergeCell ref="AC50:AD50"/>
    <mergeCell ref="AC49:AD49"/>
    <mergeCell ref="AE49:AF49"/>
    <mergeCell ref="D50:F50"/>
    <mergeCell ref="G50:T50"/>
    <mergeCell ref="U50:V50"/>
    <mergeCell ref="W50:X50"/>
    <mergeCell ref="Y50:Z50"/>
    <mergeCell ref="Y49:Z49"/>
    <mergeCell ref="AA49:AB49"/>
    <mergeCell ref="AO46:AP46"/>
    <mergeCell ref="AQ46:AT46"/>
    <mergeCell ref="BC45:BF45"/>
    <mergeCell ref="AE45:AF45"/>
    <mergeCell ref="AG45:AH45"/>
    <mergeCell ref="AI45:AJ45"/>
    <mergeCell ref="AK45:AL45"/>
    <mergeCell ref="AM45:AN45"/>
    <mergeCell ref="AO45:AP45"/>
    <mergeCell ref="AQ45:AT45"/>
    <mergeCell ref="AY49:BB49"/>
    <mergeCell ref="BC49:BF49"/>
    <mergeCell ref="AG49:AH49"/>
    <mergeCell ref="AI49:AJ49"/>
    <mergeCell ref="AK49:AL49"/>
    <mergeCell ref="AM49:AN49"/>
    <mergeCell ref="AO49:AP49"/>
    <mergeCell ref="AQ49:AT49"/>
    <mergeCell ref="AU49:AX49"/>
    <mergeCell ref="A32:BJ32"/>
    <mergeCell ref="AE33:AN33"/>
    <mergeCell ref="AQ33:BF34"/>
    <mergeCell ref="AG34:AN34"/>
    <mergeCell ref="AQ35:AX35"/>
    <mergeCell ref="AY35:BF35"/>
    <mergeCell ref="AQ36:BF36"/>
    <mergeCell ref="AY47:BB47"/>
    <mergeCell ref="BC47:BF47"/>
    <mergeCell ref="AG47:AH47"/>
    <mergeCell ref="AI47:AJ47"/>
    <mergeCell ref="AK47:AL47"/>
    <mergeCell ref="AM47:AN47"/>
    <mergeCell ref="AO47:AP47"/>
    <mergeCell ref="AQ47:AT47"/>
    <mergeCell ref="AU47:AX47"/>
    <mergeCell ref="U47:V47"/>
    <mergeCell ref="W47:X47"/>
    <mergeCell ref="Y47:Z47"/>
    <mergeCell ref="AA47:AB47"/>
    <mergeCell ref="AC47:AD47"/>
    <mergeCell ref="AE47:AF47"/>
    <mergeCell ref="AU45:AX45"/>
    <mergeCell ref="AY45:BB45"/>
    <mergeCell ref="D26:D27"/>
    <mergeCell ref="E26:F27"/>
    <mergeCell ref="G26:H27"/>
    <mergeCell ref="I26:J27"/>
    <mergeCell ref="K26:L27"/>
    <mergeCell ref="M26:O27"/>
    <mergeCell ref="P26:Q27"/>
    <mergeCell ref="W28:AB29"/>
    <mergeCell ref="AC28:AE29"/>
    <mergeCell ref="E28:F28"/>
    <mergeCell ref="G28:H28"/>
    <mergeCell ref="I28:J28"/>
    <mergeCell ref="K28:L28"/>
    <mergeCell ref="M28:O28"/>
    <mergeCell ref="P28:Q28"/>
    <mergeCell ref="R28:S28"/>
    <mergeCell ref="E29:F29"/>
    <mergeCell ref="G29:H29"/>
    <mergeCell ref="I29:J29"/>
    <mergeCell ref="K29:L29"/>
    <mergeCell ref="M29:O29"/>
    <mergeCell ref="P29:Q29"/>
    <mergeCell ref="R29:S29"/>
    <mergeCell ref="AQ37:AT37"/>
    <mergeCell ref="AU37:AX37"/>
    <mergeCell ref="AY37:BB37"/>
    <mergeCell ref="BC37:BF37"/>
    <mergeCell ref="AQ38:BF38"/>
    <mergeCell ref="AQ39:AT39"/>
    <mergeCell ref="AU39:AX39"/>
    <mergeCell ref="R26:S27"/>
    <mergeCell ref="W26:AB27"/>
    <mergeCell ref="AC26:AE27"/>
    <mergeCell ref="AF26:AH27"/>
    <mergeCell ref="AM26:AT27"/>
    <mergeCell ref="AU26:BC27"/>
    <mergeCell ref="BD26:BE27"/>
    <mergeCell ref="AF28:AH29"/>
    <mergeCell ref="AM28:AT29"/>
    <mergeCell ref="AU28:BC29"/>
    <mergeCell ref="BD28:BE29"/>
    <mergeCell ref="W30:AB30"/>
    <mergeCell ref="AC30:AE30"/>
    <mergeCell ref="AF30:AH30"/>
    <mergeCell ref="AM30:AT30"/>
    <mergeCell ref="AU30:BC30"/>
    <mergeCell ref="BD30:BE30"/>
    <mergeCell ref="D40:F40"/>
    <mergeCell ref="G40:T40"/>
    <mergeCell ref="U40:V40"/>
    <mergeCell ref="W40:X40"/>
    <mergeCell ref="Y40:Z40"/>
    <mergeCell ref="AA40:AB40"/>
    <mergeCell ref="AC40:AD40"/>
    <mergeCell ref="AY39:BB39"/>
    <mergeCell ref="BC39:BF39"/>
    <mergeCell ref="AQ40:AT40"/>
    <mergeCell ref="AU40:AX40"/>
    <mergeCell ref="AY40:BB40"/>
    <mergeCell ref="BC40:BF40"/>
    <mergeCell ref="Y34:Z39"/>
    <mergeCell ref="AA34:AB39"/>
    <mergeCell ref="AO33:AP39"/>
    <mergeCell ref="U34:V39"/>
    <mergeCell ref="W34:X39"/>
    <mergeCell ref="AE40:AF40"/>
    <mergeCell ref="AG40:AH40"/>
    <mergeCell ref="AI40:AJ40"/>
    <mergeCell ref="AK40:AL40"/>
    <mergeCell ref="AM40:AN40"/>
    <mergeCell ref="AO40:AP40"/>
    <mergeCell ref="AE34:AF39"/>
    <mergeCell ref="AG35:AH39"/>
    <mergeCell ref="AI35:AN35"/>
    <mergeCell ref="AI36:AJ39"/>
    <mergeCell ref="AK36:AL39"/>
    <mergeCell ref="AM36:AN39"/>
    <mergeCell ref="D33:F39"/>
    <mergeCell ref="G33:T39"/>
    <mergeCell ref="U33:AB33"/>
    <mergeCell ref="AC33:AD39"/>
    <mergeCell ref="D31:E31"/>
    <mergeCell ref="F31:G31"/>
    <mergeCell ref="H31:I31"/>
    <mergeCell ref="J31:K31"/>
    <mergeCell ref="L31:N31"/>
    <mergeCell ref="O31:P31"/>
    <mergeCell ref="Q31:R31"/>
    <mergeCell ref="D30:E30"/>
    <mergeCell ref="F30:G30"/>
    <mergeCell ref="AC23:AM23"/>
    <mergeCell ref="U25:AG25"/>
    <mergeCell ref="AM25:BE25"/>
    <mergeCell ref="B8:M8"/>
    <mergeCell ref="B9:M9"/>
    <mergeCell ref="B10:M10"/>
    <mergeCell ref="B11:N11"/>
    <mergeCell ref="C18:C19"/>
    <mergeCell ref="D18:D19"/>
    <mergeCell ref="E18:H18"/>
    <mergeCell ref="A17:AW17"/>
    <mergeCell ref="X9:AU9"/>
    <mergeCell ref="N10:AR10"/>
    <mergeCell ref="AV10:BC10"/>
    <mergeCell ref="BD10:BJ10"/>
    <mergeCell ref="P11:AU11"/>
    <mergeCell ref="AW12:BC12"/>
    <mergeCell ref="BD12:BJ12"/>
    <mergeCell ref="Y22:AI22"/>
    <mergeCell ref="AL22:AX22"/>
    <mergeCell ref="X8:AU8"/>
    <mergeCell ref="AV8:BB8"/>
    <mergeCell ref="BD8:BJ8"/>
    <mergeCell ref="P12:AU12"/>
    <mergeCell ref="U2:AS2"/>
    <mergeCell ref="A3:BE3"/>
    <mergeCell ref="A4:BC4"/>
    <mergeCell ref="B5:M5"/>
    <mergeCell ref="Y5:AM5"/>
    <mergeCell ref="AW5:BC5"/>
    <mergeCell ref="B6:M6"/>
    <mergeCell ref="P6:T6"/>
    <mergeCell ref="U6:AB6"/>
    <mergeCell ref="AH6:AU6"/>
    <mergeCell ref="AV6:BC6"/>
    <mergeCell ref="BD6:BJ6"/>
    <mergeCell ref="B7:M7"/>
    <mergeCell ref="S7:AB7"/>
    <mergeCell ref="AN18:AQ18"/>
    <mergeCell ref="AR18:AU18"/>
    <mergeCell ref="AV18:AZ18"/>
    <mergeCell ref="BA18:BD18"/>
    <mergeCell ref="I18:M18"/>
    <mergeCell ref="N18:Q18"/>
    <mergeCell ref="R18:V18"/>
    <mergeCell ref="W18:Z18"/>
    <mergeCell ref="AA18:AD18"/>
    <mergeCell ref="AE18:AH18"/>
    <mergeCell ref="AI18:AM18"/>
    <mergeCell ref="Q13:AB13"/>
    <mergeCell ref="AC13:AU13"/>
    <mergeCell ref="BD13:BJ13"/>
    <mergeCell ref="AC14:AQ14"/>
    <mergeCell ref="Q15:AB15"/>
    <mergeCell ref="AC15:AU15"/>
    <mergeCell ref="AH7:AU7"/>
    <mergeCell ref="AY43:BB43"/>
    <mergeCell ref="BC43:BF43"/>
    <mergeCell ref="AY44:BB44"/>
    <mergeCell ref="BC44:BF44"/>
    <mergeCell ref="D41:BF41"/>
    <mergeCell ref="D42:BF42"/>
    <mergeCell ref="D43:F43"/>
    <mergeCell ref="G43:T43"/>
    <mergeCell ref="U43:V43"/>
    <mergeCell ref="W43:X43"/>
    <mergeCell ref="Y43:Z43"/>
    <mergeCell ref="AA43:AB43"/>
    <mergeCell ref="AC43:AD43"/>
    <mergeCell ref="D44:F44"/>
    <mergeCell ref="G44:T44"/>
    <mergeCell ref="U44:V44"/>
    <mergeCell ref="W44:X44"/>
    <mergeCell ref="Y44:Z44"/>
    <mergeCell ref="AE43:AF43"/>
    <mergeCell ref="AG43:AH43"/>
    <mergeCell ref="AI43:AJ43"/>
    <mergeCell ref="AK43:AL43"/>
    <mergeCell ref="AM43:AN43"/>
    <mergeCell ref="AO43:AP43"/>
    <mergeCell ref="AQ43:AT43"/>
    <mergeCell ref="AU43:AX43"/>
    <mergeCell ref="AU44:AX44"/>
    <mergeCell ref="AO44:AP44"/>
    <mergeCell ref="AQ44:AT44"/>
    <mergeCell ref="AA44:AB44"/>
    <mergeCell ref="AC44:AD44"/>
    <mergeCell ref="AE44:AF44"/>
    <mergeCell ref="AG44:AH44"/>
    <mergeCell ref="AI44:AJ44"/>
    <mergeCell ref="AK44:AL44"/>
    <mergeCell ref="AM44:AN44"/>
  </mergeCells>
  <pageMargins left="0.31496062992125984" right="0" top="0.27559055118110237" bottom="0" header="0" footer="0"/>
  <pageSetup paperSize="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="110" zoomScaleNormal="110" workbookViewId="0">
      <pane ySplit="1" topLeftCell="A2" activePane="bottomLeft" state="frozen"/>
      <selection pane="bottomLeft" activeCell="L20" sqref="L20"/>
    </sheetView>
  </sheetViews>
  <sheetFormatPr defaultColWidth="14.42578125" defaultRowHeight="15" customHeight="1" outlineLevelCol="1"/>
  <cols>
    <col min="1" max="1" width="4.5703125" customWidth="1"/>
    <col min="2" max="2" width="6.85546875" customWidth="1"/>
    <col min="3" max="3" width="33.5703125" customWidth="1"/>
    <col min="4" max="5" width="8" customWidth="1"/>
    <col min="6" max="6" width="5.140625" customWidth="1"/>
    <col min="7" max="7" width="5.42578125" customWidth="1"/>
    <col min="8" max="9" width="3.42578125" customWidth="1"/>
    <col min="10" max="10" width="5" customWidth="1"/>
    <col min="11" max="11" width="4.5703125" customWidth="1"/>
    <col min="12" max="12" width="4.7109375" customWidth="1"/>
    <col min="13" max="13" width="4.140625" customWidth="1"/>
    <col min="14" max="14" width="4.5703125" customWidth="1"/>
    <col min="15" max="15" width="6.42578125" customWidth="1"/>
    <col min="16" max="17" width="4.85546875" hidden="1" customWidth="1" outlineLevel="1"/>
    <col min="18" max="18" width="5.28515625" hidden="1" customWidth="1" outlineLevel="1"/>
    <col min="19" max="19" width="5.85546875" customWidth="1" collapsed="1"/>
    <col min="20" max="20" width="6.85546875" customWidth="1"/>
    <col min="21" max="21" width="4.5703125" customWidth="1"/>
    <col min="22" max="23" width="5" customWidth="1"/>
    <col min="24" max="24" width="5.5703125" customWidth="1"/>
    <col min="25" max="26" width="9.140625" customWidth="1"/>
  </cols>
  <sheetData>
    <row r="1" spans="1:26" s="475" customFormat="1" ht="12.75" customHeight="1">
      <c r="A1" s="470" t="s">
        <v>277</v>
      </c>
      <c r="B1" s="470" t="s">
        <v>424</v>
      </c>
      <c r="C1" s="471" t="s">
        <v>278</v>
      </c>
      <c r="D1" s="470" t="s">
        <v>279</v>
      </c>
      <c r="E1" s="470" t="s">
        <v>425</v>
      </c>
      <c r="F1" s="470" t="s">
        <v>281</v>
      </c>
      <c r="G1" s="470" t="s">
        <v>282</v>
      </c>
      <c r="H1" s="470" t="s">
        <v>283</v>
      </c>
      <c r="I1" s="470" t="s">
        <v>284</v>
      </c>
      <c r="J1" s="470" t="s">
        <v>285</v>
      </c>
      <c r="K1" s="470" t="s">
        <v>286</v>
      </c>
      <c r="L1" s="470" t="s">
        <v>287</v>
      </c>
      <c r="M1" s="472" t="s">
        <v>288</v>
      </c>
      <c r="N1" s="472" t="s">
        <v>289</v>
      </c>
      <c r="O1" s="472" t="s">
        <v>290</v>
      </c>
      <c r="P1" s="473" t="s">
        <v>426</v>
      </c>
      <c r="Q1" s="474" t="s">
        <v>294</v>
      </c>
      <c r="R1" s="474" t="s">
        <v>295</v>
      </c>
      <c r="S1" s="472" t="s">
        <v>427</v>
      </c>
      <c r="T1" s="472" t="s">
        <v>428</v>
      </c>
      <c r="U1" s="472" t="s">
        <v>288</v>
      </c>
      <c r="V1" s="472" t="s">
        <v>289</v>
      </c>
      <c r="W1" s="472" t="s">
        <v>297</v>
      </c>
      <c r="X1" s="472" t="s">
        <v>429</v>
      </c>
      <c r="Y1" s="470"/>
      <c r="Z1" s="470"/>
    </row>
    <row r="2" spans="1:26" ht="12.75" customHeight="1">
      <c r="A2" s="230">
        <v>1</v>
      </c>
      <c r="B2" s="343" t="s">
        <v>430</v>
      </c>
      <c r="C2" s="344" t="s">
        <v>431</v>
      </c>
      <c r="D2" s="230">
        <v>1.5</v>
      </c>
      <c r="E2" s="230">
        <f t="shared" ref="E2:E10" si="0">D2*30</f>
        <v>45</v>
      </c>
      <c r="F2" s="233"/>
      <c r="G2" s="233"/>
      <c r="H2" s="233"/>
      <c r="I2" s="233"/>
      <c r="J2" s="233">
        <v>1</v>
      </c>
      <c r="K2" s="233"/>
      <c r="L2" s="233">
        <v>1</v>
      </c>
      <c r="M2" s="233"/>
      <c r="N2" s="233">
        <v>36</v>
      </c>
      <c r="O2" s="233"/>
      <c r="P2" s="233">
        <f t="shared" ref="P2:P10" si="1">M2*0.3+N2*0.5+O2*1+F2*30+G2*6+H2*45+I2*30+J2*2+K2*10+L2*8</f>
        <v>28</v>
      </c>
      <c r="Q2" s="345">
        <f t="shared" ref="Q2:Q10" si="2">SUM(M2:P2)</f>
        <v>64</v>
      </c>
      <c r="R2" s="345">
        <f t="shared" ref="R2:R10" si="3">Q2/30</f>
        <v>2.1333333333333333</v>
      </c>
      <c r="S2" s="233">
        <v>9</v>
      </c>
      <c r="T2" s="233">
        <f t="shared" ref="T2:T10" si="4">SUM(S2,M2:O2)</f>
        <v>45</v>
      </c>
      <c r="U2" s="346">
        <f t="shared" ref="U2:W2" si="5">M2/18</f>
        <v>0</v>
      </c>
      <c r="V2" s="347">
        <f t="shared" si="5"/>
        <v>2</v>
      </c>
      <c r="W2" s="346">
        <f t="shared" si="5"/>
        <v>0</v>
      </c>
      <c r="X2" s="348">
        <f t="shared" ref="X2:X10" si="6">SUM(U2:W2)</f>
        <v>2</v>
      </c>
      <c r="Y2" s="55"/>
      <c r="Z2" s="55"/>
    </row>
    <row r="3" spans="1:26" ht="12.75" customHeight="1">
      <c r="A3" s="230">
        <v>1</v>
      </c>
      <c r="B3" s="343" t="s">
        <v>430</v>
      </c>
      <c r="C3" s="349" t="s">
        <v>656</v>
      </c>
      <c r="D3" s="230">
        <v>3</v>
      </c>
      <c r="E3" s="230">
        <f t="shared" si="0"/>
        <v>90</v>
      </c>
      <c r="F3" s="233"/>
      <c r="G3" s="233">
        <v>1</v>
      </c>
      <c r="H3" s="233"/>
      <c r="I3" s="233"/>
      <c r="J3" s="233">
        <v>1</v>
      </c>
      <c r="K3" s="233"/>
      <c r="L3" s="233"/>
      <c r="M3" s="233">
        <v>18</v>
      </c>
      <c r="N3" s="233">
        <v>36</v>
      </c>
      <c r="O3" s="233"/>
      <c r="P3" s="233">
        <f t="shared" si="1"/>
        <v>31.4</v>
      </c>
      <c r="Q3" s="345">
        <f t="shared" si="2"/>
        <v>85.4</v>
      </c>
      <c r="R3" s="233">
        <f t="shared" si="3"/>
        <v>2.8466666666666667</v>
      </c>
      <c r="S3" s="233">
        <v>36</v>
      </c>
      <c r="T3" s="233">
        <f t="shared" si="4"/>
        <v>90</v>
      </c>
      <c r="U3" s="346">
        <f t="shared" ref="U3:W3" si="7">M3/18</f>
        <v>1</v>
      </c>
      <c r="V3" s="233">
        <f t="shared" si="7"/>
        <v>2</v>
      </c>
      <c r="W3" s="346">
        <f t="shared" si="7"/>
        <v>0</v>
      </c>
      <c r="X3" s="348">
        <f t="shared" si="6"/>
        <v>3</v>
      </c>
      <c r="Y3" s="55"/>
      <c r="Z3" s="55"/>
    </row>
    <row r="4" spans="1:26" ht="36" customHeight="1">
      <c r="A4" s="230">
        <v>1</v>
      </c>
      <c r="B4" s="343" t="s">
        <v>432</v>
      </c>
      <c r="C4" s="349" t="s">
        <v>433</v>
      </c>
      <c r="D4" s="230">
        <v>2</v>
      </c>
      <c r="E4" s="230">
        <f t="shared" si="0"/>
        <v>60</v>
      </c>
      <c r="F4" s="233"/>
      <c r="G4" s="233">
        <v>1</v>
      </c>
      <c r="H4" s="233"/>
      <c r="I4" s="233"/>
      <c r="J4" s="233"/>
      <c r="K4" s="233"/>
      <c r="L4" s="233"/>
      <c r="M4" s="233">
        <v>10</v>
      </c>
      <c r="N4" s="233">
        <v>18</v>
      </c>
      <c r="O4" s="233"/>
      <c r="P4" s="233">
        <f t="shared" si="1"/>
        <v>18</v>
      </c>
      <c r="Q4" s="345">
        <f t="shared" si="2"/>
        <v>46</v>
      </c>
      <c r="R4" s="233">
        <f t="shared" si="3"/>
        <v>1.5333333333333334</v>
      </c>
      <c r="S4" s="233">
        <v>33</v>
      </c>
      <c r="T4" s="233">
        <f t="shared" si="4"/>
        <v>61</v>
      </c>
      <c r="U4" s="346">
        <f t="shared" ref="U4:W4" si="8">M4/18</f>
        <v>0.55555555555555558</v>
      </c>
      <c r="V4" s="347">
        <f t="shared" si="8"/>
        <v>1</v>
      </c>
      <c r="W4" s="346">
        <f t="shared" si="8"/>
        <v>0</v>
      </c>
      <c r="X4" s="348">
        <v>1.5</v>
      </c>
      <c r="Y4" s="55"/>
      <c r="Z4" s="55"/>
    </row>
    <row r="5" spans="1:26" ht="24.75" customHeight="1">
      <c r="A5" s="233">
        <v>1</v>
      </c>
      <c r="B5" s="466" t="s">
        <v>434</v>
      </c>
      <c r="C5" s="467" t="s">
        <v>614</v>
      </c>
      <c r="D5" s="466">
        <v>5</v>
      </c>
      <c r="E5" s="468">
        <f t="shared" si="0"/>
        <v>150</v>
      </c>
      <c r="F5" s="233">
        <v>1</v>
      </c>
      <c r="G5" s="233"/>
      <c r="H5" s="233"/>
      <c r="I5" s="233"/>
      <c r="J5" s="233">
        <v>1</v>
      </c>
      <c r="K5" s="233"/>
      <c r="L5" s="233"/>
      <c r="M5" s="233">
        <v>36</v>
      </c>
      <c r="N5" s="233">
        <v>18</v>
      </c>
      <c r="O5" s="233">
        <v>18</v>
      </c>
      <c r="P5" s="233">
        <f t="shared" si="1"/>
        <v>69.8</v>
      </c>
      <c r="Q5" s="345">
        <f t="shared" si="2"/>
        <v>141.80000000000001</v>
      </c>
      <c r="R5" s="233">
        <f t="shared" si="3"/>
        <v>4.7266666666666675</v>
      </c>
      <c r="S5" s="233">
        <f t="shared" ref="S5:S10" si="9">E5-M5-N5-O5</f>
        <v>78</v>
      </c>
      <c r="T5" s="233">
        <f t="shared" si="4"/>
        <v>150</v>
      </c>
      <c r="U5" s="346">
        <f t="shared" ref="U5:W5" si="10">M5/18</f>
        <v>2</v>
      </c>
      <c r="V5" s="346">
        <f t="shared" si="10"/>
        <v>1</v>
      </c>
      <c r="W5" s="346">
        <f t="shared" si="10"/>
        <v>1</v>
      </c>
      <c r="X5" s="348">
        <f t="shared" si="6"/>
        <v>4</v>
      </c>
      <c r="Y5" s="55"/>
      <c r="Z5" s="55"/>
    </row>
    <row r="6" spans="1:26" ht="35.25" customHeight="1">
      <c r="A6" s="233">
        <v>1</v>
      </c>
      <c r="B6" s="466" t="s">
        <v>434</v>
      </c>
      <c r="C6" s="467" t="s">
        <v>619</v>
      </c>
      <c r="D6" s="466">
        <v>1</v>
      </c>
      <c r="E6" s="468">
        <f t="shared" si="0"/>
        <v>30</v>
      </c>
      <c r="F6" s="233"/>
      <c r="G6" s="233"/>
      <c r="H6" s="233"/>
      <c r="I6" s="350">
        <v>1</v>
      </c>
      <c r="J6" s="233"/>
      <c r="K6" s="233"/>
      <c r="L6" s="233"/>
      <c r="M6" s="233"/>
      <c r="N6" s="233"/>
      <c r="O6" s="233"/>
      <c r="P6" s="233">
        <f t="shared" si="1"/>
        <v>30</v>
      </c>
      <c r="Q6" s="345">
        <f t="shared" si="2"/>
        <v>30</v>
      </c>
      <c r="R6" s="233">
        <f t="shared" si="3"/>
        <v>1</v>
      </c>
      <c r="S6" s="233">
        <f t="shared" si="9"/>
        <v>30</v>
      </c>
      <c r="T6" s="233">
        <f t="shared" si="4"/>
        <v>30</v>
      </c>
      <c r="U6" s="346">
        <f t="shared" ref="U6:W6" si="11">M6/18</f>
        <v>0</v>
      </c>
      <c r="V6" s="346">
        <f t="shared" si="11"/>
        <v>0</v>
      </c>
      <c r="W6" s="346">
        <f t="shared" si="11"/>
        <v>0</v>
      </c>
      <c r="X6" s="348">
        <f t="shared" si="6"/>
        <v>0</v>
      </c>
      <c r="Y6" s="55"/>
      <c r="Z6" s="55"/>
    </row>
    <row r="7" spans="1:26" ht="12.75" customHeight="1">
      <c r="A7" s="233">
        <v>1</v>
      </c>
      <c r="B7" s="466" t="s">
        <v>434</v>
      </c>
      <c r="C7" s="469" t="s">
        <v>615</v>
      </c>
      <c r="D7" s="466">
        <v>5</v>
      </c>
      <c r="E7" s="468">
        <f t="shared" si="0"/>
        <v>150</v>
      </c>
      <c r="F7" s="233">
        <v>1</v>
      </c>
      <c r="G7" s="233"/>
      <c r="H7" s="233"/>
      <c r="I7" s="233"/>
      <c r="J7" s="233">
        <v>1</v>
      </c>
      <c r="K7" s="233"/>
      <c r="L7" s="233">
        <v>1</v>
      </c>
      <c r="M7" s="233">
        <v>36</v>
      </c>
      <c r="N7" s="233"/>
      <c r="O7" s="233">
        <v>18</v>
      </c>
      <c r="P7" s="233">
        <f t="shared" si="1"/>
        <v>68.8</v>
      </c>
      <c r="Q7" s="345">
        <f t="shared" si="2"/>
        <v>122.8</v>
      </c>
      <c r="R7" s="233">
        <f t="shared" si="3"/>
        <v>4.0933333333333328</v>
      </c>
      <c r="S7" s="233">
        <f t="shared" si="9"/>
        <v>96</v>
      </c>
      <c r="T7" s="233">
        <f t="shared" si="4"/>
        <v>150</v>
      </c>
      <c r="U7" s="346">
        <f t="shared" ref="U7:W7" si="12">M7/18</f>
        <v>2</v>
      </c>
      <c r="V7" s="346">
        <f t="shared" si="12"/>
        <v>0</v>
      </c>
      <c r="W7" s="346">
        <f t="shared" si="12"/>
        <v>1</v>
      </c>
      <c r="X7" s="348">
        <f t="shared" si="6"/>
        <v>3</v>
      </c>
      <c r="Y7" s="55"/>
      <c r="Z7" s="55"/>
    </row>
    <row r="8" spans="1:26" ht="36.75" customHeight="1">
      <c r="A8" s="233">
        <v>1</v>
      </c>
      <c r="B8" s="466" t="s">
        <v>434</v>
      </c>
      <c r="C8" s="469" t="s">
        <v>616</v>
      </c>
      <c r="D8" s="466">
        <v>5</v>
      </c>
      <c r="E8" s="468">
        <f t="shared" si="0"/>
        <v>150</v>
      </c>
      <c r="F8" s="233"/>
      <c r="G8" s="233">
        <v>1</v>
      </c>
      <c r="H8" s="233"/>
      <c r="I8" s="233"/>
      <c r="J8" s="233">
        <v>1</v>
      </c>
      <c r="K8" s="233">
        <v>1</v>
      </c>
      <c r="L8" s="233"/>
      <c r="M8" s="233">
        <v>36</v>
      </c>
      <c r="N8" s="233"/>
      <c r="O8" s="233">
        <v>18</v>
      </c>
      <c r="P8" s="233">
        <f t="shared" si="1"/>
        <v>46.8</v>
      </c>
      <c r="Q8" s="345">
        <f t="shared" si="2"/>
        <v>100.8</v>
      </c>
      <c r="R8" s="233">
        <f t="shared" si="3"/>
        <v>3.36</v>
      </c>
      <c r="S8" s="233">
        <f t="shared" si="9"/>
        <v>96</v>
      </c>
      <c r="T8" s="233">
        <f t="shared" si="4"/>
        <v>150</v>
      </c>
      <c r="U8" s="346">
        <f t="shared" ref="U8:W9" si="13">M8/18</f>
        <v>2</v>
      </c>
      <c r="V8" s="346">
        <f t="shared" si="13"/>
        <v>0</v>
      </c>
      <c r="W8" s="346">
        <f t="shared" si="13"/>
        <v>1</v>
      </c>
      <c r="X8" s="348">
        <f t="shared" si="6"/>
        <v>3</v>
      </c>
      <c r="Y8" s="55"/>
      <c r="Z8" s="55"/>
    </row>
    <row r="9" spans="1:26" s="491" customFormat="1" ht="12.75" customHeight="1">
      <c r="A9" s="233">
        <v>1</v>
      </c>
      <c r="B9" s="466" t="s">
        <v>434</v>
      </c>
      <c r="C9" s="469" t="s">
        <v>618</v>
      </c>
      <c r="D9" s="466">
        <v>4</v>
      </c>
      <c r="E9" s="468">
        <f t="shared" ref="E9" si="14">D9*30</f>
        <v>120</v>
      </c>
      <c r="F9" s="233"/>
      <c r="G9" s="233">
        <v>1</v>
      </c>
      <c r="H9" s="233"/>
      <c r="I9" s="233"/>
      <c r="J9" s="233">
        <v>1</v>
      </c>
      <c r="K9" s="233"/>
      <c r="L9" s="233">
        <v>1</v>
      </c>
      <c r="M9" s="233">
        <v>36</v>
      </c>
      <c r="N9" s="233"/>
      <c r="O9" s="233">
        <v>18</v>
      </c>
      <c r="P9" s="233">
        <f t="shared" ref="P9" si="15">M9*0.3+N9*0.5+O9*1+F9*30+G9*6+H9*45+I9*30+J9*2+K9*10+L9*8</f>
        <v>44.8</v>
      </c>
      <c r="Q9" s="345">
        <f t="shared" ref="Q9" si="16">SUM(M9:P9)</f>
        <v>98.8</v>
      </c>
      <c r="R9" s="233">
        <f t="shared" ref="R9" si="17">Q9/30</f>
        <v>3.2933333333333334</v>
      </c>
      <c r="S9" s="233">
        <f t="shared" ref="S9" si="18">E9-M9-N9-O9</f>
        <v>66</v>
      </c>
      <c r="T9" s="233">
        <f t="shared" ref="T9" si="19">SUM(S9,M9:O9)</f>
        <v>120</v>
      </c>
      <c r="U9" s="346">
        <f t="shared" si="13"/>
        <v>2</v>
      </c>
      <c r="V9" s="346">
        <f t="shared" si="13"/>
        <v>0</v>
      </c>
      <c r="W9" s="346">
        <f t="shared" si="13"/>
        <v>1</v>
      </c>
      <c r="X9" s="348">
        <f t="shared" ref="X9" si="20">SUM(U9:W9)</f>
        <v>3</v>
      </c>
      <c r="Y9" s="55"/>
      <c r="Z9" s="55"/>
    </row>
    <row r="10" spans="1:26" ht="33.75" customHeight="1">
      <c r="A10" s="233">
        <v>1</v>
      </c>
      <c r="B10" s="466" t="s">
        <v>434</v>
      </c>
      <c r="C10" s="469" t="s">
        <v>654</v>
      </c>
      <c r="D10" s="466">
        <v>3.5</v>
      </c>
      <c r="E10" s="468">
        <f t="shared" si="0"/>
        <v>105</v>
      </c>
      <c r="F10" s="233"/>
      <c r="G10" s="233">
        <v>1</v>
      </c>
      <c r="H10" s="233"/>
      <c r="I10" s="233"/>
      <c r="J10" s="233">
        <v>1</v>
      </c>
      <c r="K10" s="233"/>
      <c r="L10" s="233">
        <v>1</v>
      </c>
      <c r="M10" s="233">
        <v>36</v>
      </c>
      <c r="N10" s="233"/>
      <c r="O10" s="233">
        <v>18</v>
      </c>
      <c r="P10" s="233">
        <f t="shared" si="1"/>
        <v>44.8</v>
      </c>
      <c r="Q10" s="345">
        <f t="shared" si="2"/>
        <v>98.8</v>
      </c>
      <c r="R10" s="233">
        <f t="shared" si="3"/>
        <v>3.2933333333333334</v>
      </c>
      <c r="S10" s="233">
        <f t="shared" si="9"/>
        <v>51</v>
      </c>
      <c r="T10" s="233">
        <f t="shared" si="4"/>
        <v>105</v>
      </c>
      <c r="U10" s="346">
        <f t="shared" ref="U10:W10" si="21">M10/18</f>
        <v>2</v>
      </c>
      <c r="V10" s="346">
        <f t="shared" si="21"/>
        <v>0</v>
      </c>
      <c r="W10" s="346">
        <f t="shared" si="21"/>
        <v>1</v>
      </c>
      <c r="X10" s="348">
        <f t="shared" si="6"/>
        <v>3</v>
      </c>
      <c r="Y10" s="55"/>
      <c r="Z10" s="55"/>
    </row>
    <row r="11" spans="1:26" ht="12.75" customHeight="1">
      <c r="A11" s="351"/>
      <c r="B11" s="351"/>
      <c r="C11" s="352">
        <v>30</v>
      </c>
      <c r="D11" s="351">
        <f t="shared" ref="D11:X11" si="22">SUM(D2:D10)</f>
        <v>30</v>
      </c>
      <c r="E11" s="351">
        <f t="shared" si="22"/>
        <v>900</v>
      </c>
      <c r="F11" s="351">
        <f t="shared" si="22"/>
        <v>2</v>
      </c>
      <c r="G11" s="351">
        <f>SUM(G2:G10)</f>
        <v>5</v>
      </c>
      <c r="H11" s="351">
        <f t="shared" si="22"/>
        <v>0</v>
      </c>
      <c r="I11" s="351">
        <f t="shared" si="22"/>
        <v>1</v>
      </c>
      <c r="J11" s="351">
        <f t="shared" si="22"/>
        <v>7</v>
      </c>
      <c r="K11" s="351">
        <f t="shared" si="22"/>
        <v>1</v>
      </c>
      <c r="L11" s="351">
        <f t="shared" si="22"/>
        <v>4</v>
      </c>
      <c r="M11" s="351">
        <f t="shared" si="22"/>
        <v>208</v>
      </c>
      <c r="N11" s="351">
        <f t="shared" si="22"/>
        <v>108</v>
      </c>
      <c r="O11" s="351">
        <f t="shared" si="22"/>
        <v>90</v>
      </c>
      <c r="P11" s="233">
        <f t="shared" si="22"/>
        <v>382.40000000000003</v>
      </c>
      <c r="Q11" s="233">
        <f t="shared" si="22"/>
        <v>788.4</v>
      </c>
      <c r="R11" s="233">
        <f t="shared" si="22"/>
        <v>26.28</v>
      </c>
      <c r="S11" s="351">
        <f t="shared" si="22"/>
        <v>495</v>
      </c>
      <c r="T11" s="351">
        <f t="shared" si="22"/>
        <v>901</v>
      </c>
      <c r="U11" s="353">
        <f t="shared" si="22"/>
        <v>11.555555555555555</v>
      </c>
      <c r="V11" s="351">
        <f t="shared" si="22"/>
        <v>6</v>
      </c>
      <c r="W11" s="353">
        <f t="shared" si="22"/>
        <v>5</v>
      </c>
      <c r="X11" s="493">
        <f t="shared" si="22"/>
        <v>22.5</v>
      </c>
      <c r="Y11" s="354"/>
      <c r="Z11" s="355"/>
    </row>
    <row r="12" spans="1:26" ht="23.25" customHeight="1">
      <c r="A12" s="230">
        <v>2</v>
      </c>
      <c r="B12" s="343" t="s">
        <v>430</v>
      </c>
      <c r="C12" s="344" t="s">
        <v>431</v>
      </c>
      <c r="D12" s="230">
        <v>1.5</v>
      </c>
      <c r="E12" s="230">
        <f t="shared" ref="E12:E21" si="23">D12*30</f>
        <v>45</v>
      </c>
      <c r="F12" s="233"/>
      <c r="G12" s="233">
        <v>1</v>
      </c>
      <c r="H12" s="233"/>
      <c r="I12" s="233"/>
      <c r="J12" s="233"/>
      <c r="K12" s="233"/>
      <c r="L12" s="233"/>
      <c r="M12" s="233"/>
      <c r="N12" s="233">
        <v>36</v>
      </c>
      <c r="O12" s="233"/>
      <c r="P12" s="233">
        <f t="shared" ref="P12:P21" si="24">M12*0.3+N12*0.5+O12*1+F12*30+G12*6+H12*45+I12*30+J12*2+K12*10+L12*8</f>
        <v>24</v>
      </c>
      <c r="Q12" s="345">
        <f t="shared" ref="Q12:Q21" si="25">SUM(M12:P12)</f>
        <v>60</v>
      </c>
      <c r="R12" s="233">
        <f t="shared" ref="R12:R21" si="26">Q12/30</f>
        <v>2</v>
      </c>
      <c r="S12" s="233">
        <v>9</v>
      </c>
      <c r="T12" s="233">
        <f t="shared" ref="T12:T21" si="27">SUM(S12,M12:O12)</f>
        <v>45</v>
      </c>
      <c r="U12" s="233">
        <f t="shared" ref="U12:W12" si="28">M12/18</f>
        <v>0</v>
      </c>
      <c r="V12" s="233">
        <f t="shared" si="28"/>
        <v>2</v>
      </c>
      <c r="W12" s="348">
        <f t="shared" si="28"/>
        <v>0</v>
      </c>
      <c r="X12" s="233">
        <f t="shared" ref="X12:X21" si="29">SUM(U12:W12)</f>
        <v>2</v>
      </c>
      <c r="Y12" s="55"/>
      <c r="Z12" s="55"/>
    </row>
    <row r="13" spans="1:26" ht="12.75" customHeight="1">
      <c r="A13" s="230">
        <v>2</v>
      </c>
      <c r="B13" s="343" t="s">
        <v>430</v>
      </c>
      <c r="C13" s="349" t="s">
        <v>398</v>
      </c>
      <c r="D13" s="230">
        <v>2</v>
      </c>
      <c r="E13" s="230">
        <f t="shared" si="23"/>
        <v>60</v>
      </c>
      <c r="F13" s="233"/>
      <c r="G13" s="233">
        <v>1</v>
      </c>
      <c r="H13" s="233"/>
      <c r="I13" s="233"/>
      <c r="J13" s="233">
        <v>1</v>
      </c>
      <c r="K13" s="233"/>
      <c r="L13" s="233"/>
      <c r="M13" s="233">
        <v>18</v>
      </c>
      <c r="N13" s="233">
        <v>18</v>
      </c>
      <c r="O13" s="233"/>
      <c r="P13" s="233">
        <f t="shared" si="24"/>
        <v>22.4</v>
      </c>
      <c r="Q13" s="345">
        <f t="shared" si="25"/>
        <v>58.4</v>
      </c>
      <c r="R13" s="233">
        <f t="shared" si="26"/>
        <v>1.9466666666666665</v>
      </c>
      <c r="S13" s="233">
        <v>24</v>
      </c>
      <c r="T13" s="233">
        <f t="shared" si="27"/>
        <v>60</v>
      </c>
      <c r="U13" s="233">
        <f t="shared" ref="U13:W13" si="30">M13/18</f>
        <v>1</v>
      </c>
      <c r="V13" s="233">
        <f t="shared" si="30"/>
        <v>1</v>
      </c>
      <c r="W13" s="348">
        <f t="shared" si="30"/>
        <v>0</v>
      </c>
      <c r="X13" s="233">
        <f t="shared" si="29"/>
        <v>2</v>
      </c>
      <c r="Y13" s="55"/>
      <c r="Z13" s="55"/>
    </row>
    <row r="14" spans="1:26" ht="27.6" customHeight="1">
      <c r="A14" s="230">
        <v>2</v>
      </c>
      <c r="B14" s="343" t="s">
        <v>430</v>
      </c>
      <c r="C14" s="344" t="s">
        <v>396</v>
      </c>
      <c r="D14" s="230">
        <v>3</v>
      </c>
      <c r="E14" s="230">
        <f t="shared" si="23"/>
        <v>90</v>
      </c>
      <c r="F14" s="233"/>
      <c r="G14" s="233">
        <v>1</v>
      </c>
      <c r="H14" s="233"/>
      <c r="I14" s="233"/>
      <c r="J14" s="233">
        <v>1</v>
      </c>
      <c r="K14" s="233"/>
      <c r="L14" s="233"/>
      <c r="M14" s="233">
        <v>36</v>
      </c>
      <c r="N14" s="233">
        <v>18</v>
      </c>
      <c r="O14" s="233"/>
      <c r="P14" s="233">
        <f t="shared" si="24"/>
        <v>27.799999999999997</v>
      </c>
      <c r="Q14" s="345">
        <f t="shared" si="25"/>
        <v>81.8</v>
      </c>
      <c r="R14" s="233">
        <f t="shared" si="26"/>
        <v>2.7266666666666666</v>
      </c>
      <c r="S14" s="233">
        <v>36</v>
      </c>
      <c r="T14" s="233">
        <f t="shared" si="27"/>
        <v>90</v>
      </c>
      <c r="U14" s="233">
        <f t="shared" ref="U14:W14" si="31">M14/18</f>
        <v>2</v>
      </c>
      <c r="V14" s="233">
        <f t="shared" si="31"/>
        <v>1</v>
      </c>
      <c r="W14" s="348">
        <f t="shared" si="31"/>
        <v>0</v>
      </c>
      <c r="X14" s="233">
        <f t="shared" si="29"/>
        <v>3</v>
      </c>
      <c r="Y14" s="55"/>
      <c r="Z14" s="55"/>
    </row>
    <row r="15" spans="1:26" ht="36" customHeight="1">
      <c r="A15" s="230">
        <v>2</v>
      </c>
      <c r="B15" s="343" t="s">
        <v>432</v>
      </c>
      <c r="C15" s="349" t="s">
        <v>435</v>
      </c>
      <c r="D15" s="356">
        <v>2</v>
      </c>
      <c r="E15" s="230">
        <f t="shared" si="23"/>
        <v>60</v>
      </c>
      <c r="F15" s="233"/>
      <c r="G15" s="233">
        <v>1</v>
      </c>
      <c r="H15" s="233"/>
      <c r="I15" s="233"/>
      <c r="J15" s="233"/>
      <c r="K15" s="233"/>
      <c r="L15" s="233"/>
      <c r="M15" s="233"/>
      <c r="N15" s="233">
        <v>18</v>
      </c>
      <c r="O15" s="233"/>
      <c r="P15" s="233">
        <f t="shared" si="24"/>
        <v>15</v>
      </c>
      <c r="Q15" s="345">
        <f t="shared" si="25"/>
        <v>33</v>
      </c>
      <c r="R15" s="233">
        <f t="shared" si="26"/>
        <v>1.1000000000000001</v>
      </c>
      <c r="S15" s="233">
        <v>42</v>
      </c>
      <c r="T15" s="233">
        <f t="shared" si="27"/>
        <v>60</v>
      </c>
      <c r="U15" s="233">
        <f t="shared" ref="U15:W15" si="32">M15/18</f>
        <v>0</v>
      </c>
      <c r="V15" s="233">
        <f t="shared" si="32"/>
        <v>1</v>
      </c>
      <c r="W15" s="348">
        <f t="shared" si="32"/>
        <v>0</v>
      </c>
      <c r="X15" s="233">
        <f t="shared" si="29"/>
        <v>1</v>
      </c>
      <c r="Y15" s="55"/>
      <c r="Z15" s="55"/>
    </row>
    <row r="16" spans="1:26" ht="25.5" customHeight="1">
      <c r="A16" s="233">
        <v>2</v>
      </c>
      <c r="B16" s="466" t="s">
        <v>434</v>
      </c>
      <c r="C16" s="469" t="s">
        <v>617</v>
      </c>
      <c r="D16" s="466">
        <v>2.5</v>
      </c>
      <c r="E16" s="468">
        <f t="shared" si="23"/>
        <v>75</v>
      </c>
      <c r="F16" s="233"/>
      <c r="G16" s="350">
        <v>1</v>
      </c>
      <c r="H16" s="233"/>
      <c r="I16" s="233"/>
      <c r="J16" s="233">
        <v>1</v>
      </c>
      <c r="K16" s="233">
        <v>1</v>
      </c>
      <c r="L16" s="233"/>
      <c r="M16" s="233">
        <v>18</v>
      </c>
      <c r="N16" s="233"/>
      <c r="O16" s="233">
        <v>36</v>
      </c>
      <c r="P16" s="233">
        <f t="shared" si="24"/>
        <v>59.4</v>
      </c>
      <c r="Q16" s="345">
        <f t="shared" si="25"/>
        <v>113.4</v>
      </c>
      <c r="R16" s="233">
        <f t="shared" si="26"/>
        <v>3.7800000000000002</v>
      </c>
      <c r="S16" s="233">
        <f t="shared" ref="S16:S21" si="33">E16-M16-N16-O16</f>
        <v>21</v>
      </c>
      <c r="T16" s="233">
        <f t="shared" si="27"/>
        <v>75</v>
      </c>
      <c r="U16" s="233">
        <f t="shared" ref="U16:W16" si="34">M16/18</f>
        <v>1</v>
      </c>
      <c r="V16" s="348">
        <f t="shared" si="34"/>
        <v>0</v>
      </c>
      <c r="W16" s="348">
        <f t="shared" si="34"/>
        <v>2</v>
      </c>
      <c r="X16" s="348">
        <f t="shared" si="29"/>
        <v>3</v>
      </c>
      <c r="Y16" s="55"/>
      <c r="Z16" s="55"/>
    </row>
    <row r="17" spans="1:26" ht="12.75" customHeight="1">
      <c r="A17" s="463">
        <v>2</v>
      </c>
      <c r="B17" s="464" t="s">
        <v>436</v>
      </c>
      <c r="C17" s="465" t="s">
        <v>437</v>
      </c>
      <c r="D17" s="464">
        <v>5</v>
      </c>
      <c r="E17" s="463">
        <f t="shared" si="23"/>
        <v>150</v>
      </c>
      <c r="F17" s="350">
        <v>1</v>
      </c>
      <c r="G17" s="233"/>
      <c r="H17" s="233"/>
      <c r="I17" s="233"/>
      <c r="J17" s="233">
        <v>1</v>
      </c>
      <c r="K17" s="233"/>
      <c r="L17" s="233">
        <v>1</v>
      </c>
      <c r="M17" s="233">
        <v>18</v>
      </c>
      <c r="N17" s="233"/>
      <c r="O17" s="233">
        <v>36</v>
      </c>
      <c r="P17" s="233">
        <f t="shared" si="24"/>
        <v>81.400000000000006</v>
      </c>
      <c r="Q17" s="345">
        <f t="shared" si="25"/>
        <v>135.4</v>
      </c>
      <c r="R17" s="233">
        <f t="shared" si="26"/>
        <v>4.5133333333333336</v>
      </c>
      <c r="S17" s="233">
        <f t="shared" si="33"/>
        <v>96</v>
      </c>
      <c r="T17" s="233">
        <f t="shared" si="27"/>
        <v>150</v>
      </c>
      <c r="U17" s="346">
        <f t="shared" ref="U17:U21" si="35">M17/18</f>
        <v>1</v>
      </c>
      <c r="V17" s="346"/>
      <c r="W17" s="346">
        <f>O17/18</f>
        <v>2</v>
      </c>
      <c r="X17" s="348">
        <f t="shared" si="29"/>
        <v>3</v>
      </c>
      <c r="Y17" s="55"/>
      <c r="Z17" s="55"/>
    </row>
    <row r="18" spans="1:26" ht="12.75" customHeight="1">
      <c r="A18" s="463">
        <v>2</v>
      </c>
      <c r="B18" s="464" t="s">
        <v>436</v>
      </c>
      <c r="C18" s="465" t="s">
        <v>438</v>
      </c>
      <c r="D18" s="464">
        <v>5</v>
      </c>
      <c r="E18" s="463">
        <f t="shared" si="23"/>
        <v>150</v>
      </c>
      <c r="F18" s="350">
        <v>1</v>
      </c>
      <c r="G18" s="233"/>
      <c r="H18" s="233"/>
      <c r="I18" s="233"/>
      <c r="J18" s="233">
        <v>1</v>
      </c>
      <c r="K18" s="233"/>
      <c r="L18" s="233">
        <v>1</v>
      </c>
      <c r="M18" s="233">
        <v>18</v>
      </c>
      <c r="N18" s="233"/>
      <c r="O18" s="233">
        <v>36</v>
      </c>
      <c r="P18" s="233">
        <f t="shared" si="24"/>
        <v>81.400000000000006</v>
      </c>
      <c r="Q18" s="345">
        <f t="shared" si="25"/>
        <v>135.4</v>
      </c>
      <c r="R18" s="233">
        <f t="shared" si="26"/>
        <v>4.5133333333333336</v>
      </c>
      <c r="S18" s="233">
        <f t="shared" si="33"/>
        <v>96</v>
      </c>
      <c r="T18" s="233">
        <f t="shared" si="27"/>
        <v>150</v>
      </c>
      <c r="U18" s="233">
        <f t="shared" si="35"/>
        <v>1</v>
      </c>
      <c r="V18" s="348">
        <f t="shared" ref="V18:W18" si="36">N18/18</f>
        <v>0</v>
      </c>
      <c r="W18" s="348">
        <f t="shared" si="36"/>
        <v>2</v>
      </c>
      <c r="X18" s="348">
        <f t="shared" si="29"/>
        <v>3</v>
      </c>
      <c r="Y18" s="55"/>
      <c r="Z18" s="55"/>
    </row>
    <row r="19" spans="1:26" ht="12.75" customHeight="1">
      <c r="A19" s="463">
        <v>2</v>
      </c>
      <c r="B19" s="464" t="s">
        <v>436</v>
      </c>
      <c r="C19" s="465" t="s">
        <v>439</v>
      </c>
      <c r="D19" s="464">
        <v>5</v>
      </c>
      <c r="E19" s="463">
        <f t="shared" si="23"/>
        <v>150</v>
      </c>
      <c r="F19" s="357">
        <v>1</v>
      </c>
      <c r="G19" s="233"/>
      <c r="H19" s="233"/>
      <c r="I19" s="233"/>
      <c r="J19" s="233">
        <v>1</v>
      </c>
      <c r="K19" s="233"/>
      <c r="L19" s="233">
        <v>1</v>
      </c>
      <c r="M19" s="233">
        <v>18</v>
      </c>
      <c r="N19" s="233"/>
      <c r="O19" s="233">
        <v>36</v>
      </c>
      <c r="P19" s="233">
        <f t="shared" si="24"/>
        <v>81.400000000000006</v>
      </c>
      <c r="Q19" s="345">
        <f t="shared" si="25"/>
        <v>135.4</v>
      </c>
      <c r="R19" s="233">
        <f t="shared" si="26"/>
        <v>4.5133333333333336</v>
      </c>
      <c r="S19" s="233">
        <f t="shared" si="33"/>
        <v>96</v>
      </c>
      <c r="T19" s="233">
        <f t="shared" si="27"/>
        <v>150</v>
      </c>
      <c r="U19" s="233">
        <f t="shared" si="35"/>
        <v>1</v>
      </c>
      <c r="V19" s="348">
        <f t="shared" ref="V19:W19" si="37">N19/18</f>
        <v>0</v>
      </c>
      <c r="W19" s="348">
        <f t="shared" si="37"/>
        <v>2</v>
      </c>
      <c r="X19" s="348">
        <f t="shared" si="29"/>
        <v>3</v>
      </c>
      <c r="Y19" s="55"/>
      <c r="Z19" s="55"/>
    </row>
    <row r="20" spans="1:26" ht="12.75" customHeight="1">
      <c r="A20" s="463">
        <v>2</v>
      </c>
      <c r="B20" s="464" t="s">
        <v>436</v>
      </c>
      <c r="C20" s="465" t="s">
        <v>440</v>
      </c>
      <c r="D20" s="464">
        <v>4</v>
      </c>
      <c r="E20" s="463">
        <f t="shared" si="23"/>
        <v>120</v>
      </c>
      <c r="F20" s="233"/>
      <c r="G20" s="233">
        <v>1</v>
      </c>
      <c r="H20" s="233"/>
      <c r="I20" s="233"/>
      <c r="J20" s="233">
        <v>1</v>
      </c>
      <c r="K20" s="233"/>
      <c r="L20" s="233">
        <v>1</v>
      </c>
      <c r="M20" s="233">
        <v>18</v>
      </c>
      <c r="N20" s="233"/>
      <c r="O20" s="233">
        <v>36</v>
      </c>
      <c r="P20" s="233">
        <f t="shared" si="24"/>
        <v>57.4</v>
      </c>
      <c r="Q20" s="345">
        <f t="shared" si="25"/>
        <v>111.4</v>
      </c>
      <c r="R20" s="233">
        <f t="shared" si="26"/>
        <v>3.7133333333333334</v>
      </c>
      <c r="S20" s="233">
        <f t="shared" si="33"/>
        <v>66</v>
      </c>
      <c r="T20" s="233">
        <f t="shared" si="27"/>
        <v>120</v>
      </c>
      <c r="U20" s="233">
        <f t="shared" si="35"/>
        <v>1</v>
      </c>
      <c r="V20" s="348">
        <f t="shared" ref="V20:W20" si="38">N20/18</f>
        <v>0</v>
      </c>
      <c r="W20" s="348">
        <f t="shared" si="38"/>
        <v>2</v>
      </c>
      <c r="X20" s="348">
        <f t="shared" si="29"/>
        <v>3</v>
      </c>
      <c r="Y20" s="55"/>
      <c r="Z20" s="55"/>
    </row>
    <row r="21" spans="1:26" ht="12.75" customHeight="1">
      <c r="A21" s="463">
        <v>2</v>
      </c>
      <c r="B21" s="464" t="s">
        <v>436</v>
      </c>
      <c r="C21" s="465" t="s">
        <v>441</v>
      </c>
      <c r="D21" s="464">
        <v>4</v>
      </c>
      <c r="E21" s="463">
        <f t="shared" si="23"/>
        <v>120</v>
      </c>
      <c r="F21" s="233"/>
      <c r="G21" s="233">
        <v>1</v>
      </c>
      <c r="H21" s="233"/>
      <c r="I21" s="233"/>
      <c r="J21" s="233">
        <v>1</v>
      </c>
      <c r="K21" s="233"/>
      <c r="L21" s="233">
        <v>1</v>
      </c>
      <c r="M21" s="233">
        <v>18</v>
      </c>
      <c r="N21" s="233"/>
      <c r="O21" s="233">
        <v>36</v>
      </c>
      <c r="P21" s="233">
        <f t="shared" si="24"/>
        <v>57.4</v>
      </c>
      <c r="Q21" s="345">
        <f t="shared" si="25"/>
        <v>111.4</v>
      </c>
      <c r="R21" s="233">
        <f t="shared" si="26"/>
        <v>3.7133333333333334</v>
      </c>
      <c r="S21" s="233">
        <f t="shared" si="33"/>
        <v>66</v>
      </c>
      <c r="T21" s="233">
        <f t="shared" si="27"/>
        <v>120</v>
      </c>
      <c r="U21" s="233">
        <f t="shared" si="35"/>
        <v>1</v>
      </c>
      <c r="V21" s="348">
        <f t="shared" ref="V21:W21" si="39">N21/18</f>
        <v>0</v>
      </c>
      <c r="W21" s="348">
        <f t="shared" si="39"/>
        <v>2</v>
      </c>
      <c r="X21" s="348">
        <f t="shared" si="29"/>
        <v>3</v>
      </c>
      <c r="Y21" s="55"/>
      <c r="Z21" s="55"/>
    </row>
    <row r="22" spans="1:26" ht="12.75" customHeight="1">
      <c r="A22" s="351"/>
      <c r="B22" s="351"/>
      <c r="C22" s="352">
        <v>34</v>
      </c>
      <c r="D22" s="351">
        <f>SUM(D12:D21)</f>
        <v>34</v>
      </c>
      <c r="E22" s="351">
        <f t="shared" ref="E22:W22" si="40">SUM(E14:E21)</f>
        <v>915</v>
      </c>
      <c r="F22" s="351">
        <f t="shared" si="40"/>
        <v>3</v>
      </c>
      <c r="G22" s="351">
        <f>SUM(G12:G21)</f>
        <v>7</v>
      </c>
      <c r="H22" s="351">
        <f t="shared" si="40"/>
        <v>0</v>
      </c>
      <c r="I22" s="351">
        <f t="shared" si="40"/>
        <v>0</v>
      </c>
      <c r="J22" s="351">
        <f>SUM(J12:J21)</f>
        <v>8</v>
      </c>
      <c r="K22" s="351">
        <f t="shared" si="40"/>
        <v>1</v>
      </c>
      <c r="L22" s="351">
        <f t="shared" si="40"/>
        <v>5</v>
      </c>
      <c r="M22" s="351">
        <f t="shared" si="40"/>
        <v>144</v>
      </c>
      <c r="N22" s="351">
        <f t="shared" si="40"/>
        <v>36</v>
      </c>
      <c r="O22" s="351">
        <f t="shared" si="40"/>
        <v>216</v>
      </c>
      <c r="P22" s="233">
        <f t="shared" si="40"/>
        <v>461.19999999999993</v>
      </c>
      <c r="Q22" s="233">
        <f t="shared" si="40"/>
        <v>857.19999999999993</v>
      </c>
      <c r="R22" s="233">
        <f t="shared" si="40"/>
        <v>28.573333333333338</v>
      </c>
      <c r="S22" s="351">
        <f t="shared" si="40"/>
        <v>519</v>
      </c>
      <c r="T22" s="351">
        <f t="shared" si="40"/>
        <v>915</v>
      </c>
      <c r="U22" s="351">
        <f t="shared" si="40"/>
        <v>8</v>
      </c>
      <c r="V22" s="351">
        <f t="shared" si="40"/>
        <v>2</v>
      </c>
      <c r="W22" s="353">
        <f t="shared" si="40"/>
        <v>12</v>
      </c>
      <c r="X22" s="493">
        <f>SUM(X12:X21)</f>
        <v>26</v>
      </c>
      <c r="Y22" s="55"/>
      <c r="Z22" s="55"/>
    </row>
    <row r="23" spans="1:26" ht="12.75" customHeight="1">
      <c r="A23" s="230">
        <v>3</v>
      </c>
      <c r="B23" s="343" t="s">
        <v>432</v>
      </c>
      <c r="C23" s="344" t="s">
        <v>182</v>
      </c>
      <c r="D23" s="230">
        <v>14</v>
      </c>
      <c r="E23" s="230">
        <f t="shared" ref="E23:E24" si="41">D23*30</f>
        <v>420</v>
      </c>
      <c r="F23" s="233"/>
      <c r="G23" s="233">
        <v>1</v>
      </c>
      <c r="H23" s="233"/>
      <c r="I23" s="233"/>
      <c r="J23" s="233"/>
      <c r="K23" s="233"/>
      <c r="L23" s="233"/>
      <c r="M23" s="233"/>
      <c r="N23" s="233"/>
      <c r="O23" s="233"/>
      <c r="P23" s="233">
        <v>180</v>
      </c>
      <c r="Q23" s="345">
        <f t="shared" ref="Q23:Q24" si="42">SUM(M23:P23)</f>
        <v>180</v>
      </c>
      <c r="R23" s="233">
        <f t="shared" ref="R23:R24" si="43">Q23/30</f>
        <v>6</v>
      </c>
      <c r="S23" s="233">
        <v>180</v>
      </c>
      <c r="T23" s="233">
        <v>420</v>
      </c>
      <c r="U23" s="233"/>
      <c r="V23" s="233"/>
      <c r="W23" s="233"/>
      <c r="X23" s="233">
        <f t="shared" ref="X23:X24" si="44">SUM(U23:W23)</f>
        <v>0</v>
      </c>
      <c r="Y23" s="55"/>
      <c r="Z23" s="55"/>
    </row>
    <row r="24" spans="1:26" ht="12.75" customHeight="1">
      <c r="A24" s="230">
        <v>3</v>
      </c>
      <c r="B24" s="343" t="s">
        <v>432</v>
      </c>
      <c r="C24" s="344" t="s">
        <v>442</v>
      </c>
      <c r="D24" s="343">
        <v>12</v>
      </c>
      <c r="E24" s="230">
        <f t="shared" si="41"/>
        <v>360</v>
      </c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>
        <v>675</v>
      </c>
      <c r="Q24" s="345">
        <f t="shared" si="42"/>
        <v>675</v>
      </c>
      <c r="R24" s="233">
        <f t="shared" si="43"/>
        <v>22.5</v>
      </c>
      <c r="S24" s="233">
        <v>675</v>
      </c>
      <c r="T24" s="233">
        <v>480</v>
      </c>
      <c r="U24" s="233"/>
      <c r="V24" s="233"/>
      <c r="W24" s="233"/>
      <c r="X24" s="233">
        <f t="shared" si="44"/>
        <v>0</v>
      </c>
      <c r="Y24" s="55"/>
      <c r="Z24" s="55"/>
    </row>
    <row r="25" spans="1:26" ht="12.75" customHeight="1">
      <c r="A25" s="351"/>
      <c r="B25" s="351"/>
      <c r="C25" s="352">
        <v>26</v>
      </c>
      <c r="D25" s="351">
        <f t="shared" ref="D25:X25" si="45">SUM(D23:D24)</f>
        <v>26</v>
      </c>
      <c r="E25" s="351">
        <f t="shared" si="45"/>
        <v>780</v>
      </c>
      <c r="F25" s="351">
        <f t="shared" si="45"/>
        <v>0</v>
      </c>
      <c r="G25" s="351">
        <f t="shared" si="45"/>
        <v>1</v>
      </c>
      <c r="H25" s="351">
        <f t="shared" si="45"/>
        <v>0</v>
      </c>
      <c r="I25" s="351">
        <f t="shared" si="45"/>
        <v>0</v>
      </c>
      <c r="J25" s="351">
        <f t="shared" si="45"/>
        <v>0</v>
      </c>
      <c r="K25" s="351">
        <f t="shared" si="45"/>
        <v>0</v>
      </c>
      <c r="L25" s="351">
        <f t="shared" si="45"/>
        <v>0</v>
      </c>
      <c r="M25" s="351">
        <f t="shared" si="45"/>
        <v>0</v>
      </c>
      <c r="N25" s="351">
        <f t="shared" si="45"/>
        <v>0</v>
      </c>
      <c r="O25" s="351">
        <f t="shared" si="45"/>
        <v>0</v>
      </c>
      <c r="P25" s="233">
        <f t="shared" si="45"/>
        <v>855</v>
      </c>
      <c r="Q25" s="233">
        <f t="shared" si="45"/>
        <v>855</v>
      </c>
      <c r="R25" s="233">
        <f t="shared" si="45"/>
        <v>28.5</v>
      </c>
      <c r="S25" s="351">
        <f t="shared" si="45"/>
        <v>855</v>
      </c>
      <c r="T25" s="351">
        <f t="shared" si="45"/>
        <v>900</v>
      </c>
      <c r="U25" s="351">
        <f t="shared" si="45"/>
        <v>0</v>
      </c>
      <c r="V25" s="351">
        <f t="shared" si="45"/>
        <v>0</v>
      </c>
      <c r="W25" s="351">
        <f t="shared" si="45"/>
        <v>0</v>
      </c>
      <c r="X25" s="351">
        <f t="shared" si="45"/>
        <v>0</v>
      </c>
      <c r="Y25" s="55"/>
      <c r="Z25" s="55"/>
    </row>
    <row r="26" spans="1:26" ht="12.75" customHeight="1">
      <c r="A26" s="55"/>
      <c r="B26" s="55"/>
      <c r="C26" s="342"/>
      <c r="D26" s="470">
        <f>SUM(D25,D22,D11)</f>
        <v>90</v>
      </c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358"/>
      <c r="Q26" s="358"/>
      <c r="R26" s="358"/>
      <c r="S26" s="55"/>
      <c r="T26" s="55"/>
      <c r="U26" s="55"/>
      <c r="V26" s="55"/>
      <c r="W26" s="55"/>
      <c r="X26" s="55"/>
      <c r="Y26" s="55"/>
      <c r="Z26" s="55"/>
    </row>
    <row r="27" spans="1:26" ht="12.75" customHeight="1">
      <c r="A27" s="55"/>
      <c r="B27" s="55"/>
      <c r="C27" s="342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358"/>
      <c r="Q27" s="358"/>
      <c r="R27" s="358"/>
      <c r="S27" s="55"/>
      <c r="T27" s="55"/>
      <c r="U27" s="55"/>
      <c r="V27" s="55"/>
      <c r="W27" s="55"/>
      <c r="X27" s="55"/>
      <c r="Y27" s="55"/>
      <c r="Z27" s="55"/>
    </row>
    <row r="28" spans="1:26" ht="12.75" customHeight="1">
      <c r="A28" s="55"/>
      <c r="B28" s="55"/>
      <c r="C28" s="342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358"/>
      <c r="Q28" s="358"/>
      <c r="R28" s="358"/>
      <c r="S28" s="55"/>
      <c r="T28" s="55"/>
      <c r="U28" s="55"/>
      <c r="V28" s="55"/>
      <c r="W28" s="55"/>
      <c r="X28" s="55"/>
      <c r="Y28" s="55"/>
      <c r="Z28" s="55"/>
    </row>
    <row r="29" spans="1:26" ht="12.75" customHeight="1">
      <c r="A29" s="55"/>
      <c r="B29" s="55"/>
      <c r="C29" s="342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358"/>
      <c r="Q29" s="358"/>
      <c r="R29" s="358"/>
      <c r="S29" s="55"/>
      <c r="T29" s="55"/>
      <c r="U29" s="55"/>
      <c r="V29" s="55"/>
      <c r="W29" s="55"/>
      <c r="X29" s="55"/>
      <c r="Y29" s="55"/>
      <c r="Z29" s="55"/>
    </row>
    <row r="30" spans="1:26" ht="12.75" customHeight="1">
      <c r="A30" s="55"/>
      <c r="B30" s="55"/>
      <c r="C30" s="342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358"/>
      <c r="Q30" s="358"/>
      <c r="R30" s="358"/>
      <c r="S30" s="55"/>
      <c r="T30" s="55"/>
      <c r="U30" s="55"/>
      <c r="V30" s="55"/>
      <c r="W30" s="55"/>
      <c r="X30" s="55"/>
      <c r="Y30" s="55"/>
      <c r="Z30" s="55"/>
    </row>
    <row r="31" spans="1:26" ht="12.75" customHeight="1">
      <c r="A31" s="55"/>
      <c r="B31" s="55"/>
      <c r="C31" s="342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358"/>
      <c r="Q31" s="358"/>
      <c r="R31" s="358"/>
      <c r="S31" s="55"/>
      <c r="T31" s="55"/>
      <c r="U31" s="55"/>
      <c r="V31" s="55"/>
      <c r="W31" s="55"/>
      <c r="X31" s="55"/>
      <c r="Y31" s="55"/>
      <c r="Z31" s="55"/>
    </row>
    <row r="32" spans="1:26" ht="15" customHeight="1">
      <c r="A32" s="55"/>
      <c r="B32" s="55"/>
      <c r="C32" s="342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358"/>
      <c r="Q32" s="358"/>
      <c r="R32" s="358"/>
      <c r="S32" s="55"/>
      <c r="T32" s="55"/>
      <c r="U32" s="55"/>
      <c r="V32" s="55"/>
      <c r="W32" s="55"/>
      <c r="X32" s="55"/>
      <c r="Y32" s="55"/>
      <c r="Z32" s="55"/>
    </row>
    <row r="33" spans="1:26" ht="12.75" customHeight="1">
      <c r="A33" s="55"/>
      <c r="B33" s="55"/>
      <c r="C33" s="342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358"/>
      <c r="Q33" s="358"/>
      <c r="R33" s="358"/>
      <c r="S33" s="55"/>
      <c r="T33" s="55"/>
      <c r="U33" s="55"/>
      <c r="V33" s="55"/>
      <c r="W33" s="55"/>
      <c r="X33" s="55"/>
      <c r="Y33" s="55"/>
      <c r="Z33" s="55"/>
    </row>
    <row r="34" spans="1:26" ht="12.75" customHeight="1">
      <c r="A34" s="55"/>
      <c r="B34" s="55"/>
      <c r="C34" s="342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358"/>
      <c r="Q34" s="358"/>
      <c r="R34" s="358"/>
      <c r="S34" s="55"/>
      <c r="T34" s="55"/>
      <c r="U34" s="55"/>
      <c r="V34" s="55"/>
      <c r="W34" s="55"/>
      <c r="X34" s="55"/>
      <c r="Y34" s="55"/>
      <c r="Z34" s="55"/>
    </row>
    <row r="35" spans="1:26" ht="12.75" customHeight="1">
      <c r="A35" s="55"/>
      <c r="B35" s="55"/>
      <c r="C35" s="342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358"/>
      <c r="Q35" s="358"/>
      <c r="R35" s="358"/>
      <c r="S35" s="55"/>
      <c r="T35" s="55"/>
      <c r="U35" s="55"/>
      <c r="V35" s="55"/>
      <c r="W35" s="55"/>
      <c r="X35" s="55"/>
      <c r="Y35" s="55"/>
      <c r="Z35" s="55"/>
    </row>
    <row r="36" spans="1:26" ht="12.75" customHeight="1">
      <c r="A36" s="55"/>
      <c r="B36" s="55"/>
      <c r="C36" s="342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358"/>
      <c r="Q36" s="358"/>
      <c r="R36" s="358"/>
      <c r="S36" s="55"/>
      <c r="T36" s="55"/>
      <c r="U36" s="55"/>
      <c r="V36" s="55"/>
      <c r="W36" s="55"/>
      <c r="X36" s="55"/>
      <c r="Y36" s="55"/>
      <c r="Z36" s="55"/>
    </row>
    <row r="37" spans="1:26" ht="12.75" customHeight="1">
      <c r="A37" s="55"/>
      <c r="B37" s="55"/>
      <c r="C37" s="342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358"/>
      <c r="Q37" s="358"/>
      <c r="R37" s="358"/>
      <c r="S37" s="55"/>
      <c r="T37" s="55"/>
      <c r="U37" s="55"/>
      <c r="V37" s="55"/>
      <c r="W37" s="55"/>
      <c r="X37" s="55"/>
      <c r="Y37" s="55"/>
      <c r="Z37" s="55"/>
    </row>
    <row r="38" spans="1:26" ht="12.75" customHeight="1">
      <c r="A38" s="55"/>
      <c r="B38" s="55"/>
      <c r="C38" s="342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358"/>
      <c r="Q38" s="358"/>
      <c r="R38" s="358"/>
      <c r="S38" s="55"/>
      <c r="T38" s="55"/>
      <c r="U38" s="55"/>
      <c r="V38" s="55"/>
      <c r="W38" s="55"/>
      <c r="X38" s="55"/>
      <c r="Y38" s="55"/>
      <c r="Z38" s="55"/>
    </row>
    <row r="39" spans="1:26" ht="12.75" customHeight="1">
      <c r="A39" s="55"/>
      <c r="B39" s="55"/>
      <c r="C39" s="342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358"/>
      <c r="Q39" s="358"/>
      <c r="R39" s="358"/>
      <c r="S39" s="55"/>
      <c r="T39" s="55"/>
      <c r="U39" s="55"/>
      <c r="V39" s="55"/>
      <c r="W39" s="55"/>
      <c r="X39" s="55"/>
      <c r="Y39" s="55"/>
      <c r="Z39" s="55"/>
    </row>
    <row r="40" spans="1:26" ht="12.75" customHeight="1">
      <c r="A40" s="55"/>
      <c r="B40" s="55"/>
      <c r="C40" s="342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358"/>
      <c r="Q40" s="358"/>
      <c r="R40" s="358"/>
      <c r="S40" s="55"/>
      <c r="T40" s="55"/>
      <c r="U40" s="55"/>
      <c r="V40" s="55"/>
      <c r="W40" s="55"/>
      <c r="X40" s="55"/>
      <c r="Y40" s="55"/>
      <c r="Z40" s="55"/>
    </row>
    <row r="41" spans="1:26" ht="12.75" customHeight="1">
      <c r="A41" s="55"/>
      <c r="B41" s="55"/>
      <c r="C41" s="342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358"/>
      <c r="Q41" s="358"/>
      <c r="R41" s="358"/>
      <c r="S41" s="55"/>
      <c r="T41" s="55"/>
      <c r="U41" s="55"/>
      <c r="V41" s="55"/>
      <c r="W41" s="55"/>
      <c r="X41" s="55"/>
      <c r="Y41" s="55"/>
      <c r="Z41" s="55"/>
    </row>
    <row r="42" spans="1:26" ht="12.75" customHeight="1">
      <c r="A42" s="55"/>
      <c r="B42" s="55"/>
      <c r="C42" s="342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358"/>
      <c r="Q42" s="358"/>
      <c r="R42" s="358"/>
      <c r="S42" s="55"/>
      <c r="T42" s="55"/>
      <c r="U42" s="55"/>
      <c r="V42" s="55"/>
      <c r="W42" s="55"/>
      <c r="X42" s="55"/>
      <c r="Y42" s="55"/>
      <c r="Z42" s="55"/>
    </row>
    <row r="43" spans="1:26" ht="12.75" customHeight="1">
      <c r="A43" s="55"/>
      <c r="B43" s="55"/>
      <c r="C43" s="342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358"/>
      <c r="Q43" s="358"/>
      <c r="R43" s="358"/>
      <c r="S43" s="55"/>
      <c r="T43" s="55"/>
      <c r="U43" s="55"/>
      <c r="V43" s="55"/>
      <c r="W43" s="55"/>
      <c r="X43" s="55"/>
      <c r="Y43" s="55"/>
      <c r="Z43" s="55"/>
    </row>
    <row r="44" spans="1:26" ht="12.75" customHeight="1">
      <c r="A44" s="55"/>
      <c r="B44" s="55"/>
      <c r="C44" s="342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358"/>
      <c r="Q44" s="358"/>
      <c r="R44" s="358"/>
      <c r="S44" s="55"/>
      <c r="T44" s="55"/>
      <c r="U44" s="55"/>
      <c r="V44" s="55"/>
      <c r="W44" s="55"/>
      <c r="X44" s="55"/>
      <c r="Y44" s="55"/>
      <c r="Z44" s="55"/>
    </row>
    <row r="45" spans="1:26" ht="12.75" customHeight="1">
      <c r="A45" s="55"/>
      <c r="B45" s="55"/>
      <c r="C45" s="342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358"/>
      <c r="Q45" s="358"/>
      <c r="R45" s="358"/>
      <c r="S45" s="55"/>
      <c r="T45" s="55"/>
      <c r="U45" s="55"/>
      <c r="V45" s="55"/>
      <c r="W45" s="55"/>
      <c r="X45" s="55"/>
      <c r="Y45" s="55"/>
      <c r="Z45" s="55"/>
    </row>
    <row r="46" spans="1:26" ht="12.75" customHeight="1">
      <c r="A46" s="55"/>
      <c r="B46" s="55"/>
      <c r="C46" s="342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358"/>
      <c r="Q46" s="358"/>
      <c r="R46" s="358"/>
      <c r="S46" s="55"/>
      <c r="T46" s="55"/>
      <c r="U46" s="55"/>
      <c r="V46" s="55"/>
      <c r="W46" s="55"/>
      <c r="X46" s="55"/>
      <c r="Y46" s="55"/>
      <c r="Z46" s="55"/>
    </row>
    <row r="47" spans="1:26" ht="12.75" customHeight="1">
      <c r="A47" s="55"/>
      <c r="B47" s="55"/>
      <c r="C47" s="342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358"/>
      <c r="Q47" s="358"/>
      <c r="R47" s="358"/>
      <c r="S47" s="55"/>
      <c r="T47" s="55"/>
      <c r="U47" s="55"/>
      <c r="V47" s="55"/>
      <c r="W47" s="55"/>
      <c r="X47" s="55"/>
      <c r="Y47" s="55"/>
      <c r="Z47" s="55"/>
    </row>
    <row r="48" spans="1:26" ht="12.75" customHeight="1">
      <c r="A48" s="55"/>
      <c r="B48" s="55"/>
      <c r="C48" s="342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358"/>
      <c r="Q48" s="358"/>
      <c r="R48" s="358"/>
      <c r="S48" s="55"/>
      <c r="T48" s="55"/>
      <c r="U48" s="55"/>
      <c r="V48" s="55"/>
      <c r="W48" s="55"/>
      <c r="X48" s="55"/>
      <c r="Y48" s="55"/>
      <c r="Z48" s="55"/>
    </row>
    <row r="49" spans="1:26" ht="12.75" customHeight="1">
      <c r="A49" s="55"/>
      <c r="B49" s="55"/>
      <c r="C49" s="342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358"/>
      <c r="Q49" s="358"/>
      <c r="R49" s="358"/>
      <c r="S49" s="55"/>
      <c r="T49" s="55"/>
      <c r="U49" s="55"/>
      <c r="V49" s="55"/>
      <c r="W49" s="55"/>
      <c r="X49" s="55"/>
      <c r="Y49" s="55"/>
      <c r="Z49" s="55"/>
    </row>
    <row r="50" spans="1:26" ht="12.75" customHeight="1">
      <c r="A50" s="55"/>
      <c r="B50" s="55"/>
      <c r="C50" s="342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358"/>
      <c r="Q50" s="358"/>
      <c r="R50" s="358"/>
      <c r="S50" s="55"/>
      <c r="T50" s="55"/>
      <c r="U50" s="55"/>
      <c r="V50" s="55"/>
      <c r="W50" s="55"/>
      <c r="X50" s="55"/>
      <c r="Y50" s="55"/>
      <c r="Z50" s="55"/>
    </row>
    <row r="51" spans="1:26" ht="12.75" customHeight="1">
      <c r="A51" s="55"/>
      <c r="B51" s="55"/>
      <c r="C51" s="342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358"/>
      <c r="Q51" s="358"/>
      <c r="R51" s="358"/>
      <c r="S51" s="55"/>
      <c r="T51" s="55"/>
      <c r="U51" s="55"/>
      <c r="V51" s="55"/>
      <c r="W51" s="55"/>
      <c r="X51" s="55"/>
      <c r="Y51" s="55"/>
      <c r="Z51" s="55"/>
    </row>
    <row r="52" spans="1:26" ht="12.75" customHeight="1">
      <c r="A52" s="55"/>
      <c r="B52" s="55"/>
      <c r="C52" s="342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358"/>
      <c r="Q52" s="358"/>
      <c r="R52" s="358"/>
      <c r="S52" s="55"/>
      <c r="T52" s="55"/>
      <c r="U52" s="55"/>
      <c r="V52" s="55"/>
      <c r="W52" s="55"/>
      <c r="X52" s="55"/>
      <c r="Y52" s="55"/>
      <c r="Z52" s="55"/>
    </row>
    <row r="53" spans="1:26" ht="12.75" customHeight="1">
      <c r="A53" s="55"/>
      <c r="B53" s="55"/>
      <c r="C53" s="342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358"/>
      <c r="Q53" s="358"/>
      <c r="R53" s="358"/>
      <c r="S53" s="55"/>
      <c r="T53" s="55"/>
      <c r="U53" s="55"/>
      <c r="V53" s="55"/>
      <c r="W53" s="55"/>
      <c r="X53" s="55"/>
      <c r="Y53" s="55"/>
      <c r="Z53" s="55"/>
    </row>
    <row r="54" spans="1:26" ht="12.75" customHeight="1">
      <c r="A54" s="55"/>
      <c r="B54" s="55"/>
      <c r="C54" s="342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358"/>
      <c r="Q54" s="358"/>
      <c r="R54" s="358"/>
      <c r="S54" s="55"/>
      <c r="T54" s="55"/>
      <c r="U54" s="55"/>
      <c r="V54" s="55"/>
      <c r="W54" s="55"/>
      <c r="X54" s="55"/>
      <c r="Y54" s="55"/>
      <c r="Z54" s="55"/>
    </row>
    <row r="55" spans="1:26" ht="12.75" customHeight="1">
      <c r="A55" s="55"/>
      <c r="B55" s="55"/>
      <c r="C55" s="342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358"/>
      <c r="Q55" s="358"/>
      <c r="R55" s="358"/>
      <c r="S55" s="55"/>
      <c r="T55" s="55"/>
      <c r="U55" s="55"/>
      <c r="V55" s="55"/>
      <c r="W55" s="55"/>
      <c r="X55" s="55"/>
      <c r="Y55" s="55"/>
      <c r="Z55" s="55"/>
    </row>
    <row r="56" spans="1:26" ht="12.75" customHeight="1">
      <c r="A56" s="55"/>
      <c r="B56" s="55"/>
      <c r="C56" s="342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358"/>
      <c r="Q56" s="358"/>
      <c r="R56" s="358"/>
      <c r="S56" s="55"/>
      <c r="T56" s="55"/>
      <c r="U56" s="55"/>
      <c r="V56" s="55"/>
      <c r="W56" s="55"/>
      <c r="X56" s="55"/>
      <c r="Y56" s="55"/>
      <c r="Z56" s="55"/>
    </row>
    <row r="57" spans="1:26" ht="12.75" customHeight="1">
      <c r="A57" s="55"/>
      <c r="B57" s="55"/>
      <c r="C57" s="34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358"/>
      <c r="Q57" s="358"/>
      <c r="R57" s="358"/>
      <c r="S57" s="55"/>
      <c r="T57" s="55"/>
      <c r="U57" s="55"/>
      <c r="V57" s="55"/>
      <c r="W57" s="55"/>
      <c r="X57" s="55"/>
      <c r="Y57" s="55"/>
      <c r="Z57" s="55"/>
    </row>
    <row r="58" spans="1:26" ht="12.75" customHeight="1">
      <c r="A58" s="55"/>
      <c r="B58" s="55"/>
      <c r="C58" s="342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358"/>
      <c r="Q58" s="358"/>
      <c r="R58" s="358"/>
      <c r="S58" s="55"/>
      <c r="T58" s="55"/>
      <c r="U58" s="55"/>
      <c r="V58" s="55"/>
      <c r="W58" s="55"/>
      <c r="X58" s="55"/>
      <c r="Y58" s="55"/>
      <c r="Z58" s="55"/>
    </row>
    <row r="59" spans="1:26" ht="12.75" customHeight="1">
      <c r="A59" s="55"/>
      <c r="B59" s="55"/>
      <c r="C59" s="342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358"/>
      <c r="Q59" s="358"/>
      <c r="R59" s="358"/>
      <c r="S59" s="55"/>
      <c r="T59" s="55"/>
      <c r="U59" s="55"/>
      <c r="V59" s="55"/>
      <c r="W59" s="55"/>
      <c r="X59" s="55"/>
      <c r="Y59" s="55"/>
      <c r="Z59" s="55"/>
    </row>
    <row r="60" spans="1:26" ht="12.75" customHeight="1">
      <c r="A60" s="55"/>
      <c r="B60" s="55"/>
      <c r="C60" s="342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358"/>
      <c r="Q60" s="358"/>
      <c r="R60" s="358"/>
      <c r="S60" s="55"/>
      <c r="T60" s="55"/>
      <c r="U60" s="55"/>
      <c r="V60" s="55"/>
      <c r="W60" s="55"/>
      <c r="X60" s="55"/>
      <c r="Y60" s="55"/>
      <c r="Z60" s="55"/>
    </row>
    <row r="61" spans="1:26" ht="12.75" customHeight="1">
      <c r="A61" s="55"/>
      <c r="B61" s="55"/>
      <c r="C61" s="342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358"/>
      <c r="Q61" s="358"/>
      <c r="R61" s="358"/>
      <c r="S61" s="55"/>
      <c r="T61" s="55"/>
      <c r="U61" s="55"/>
      <c r="V61" s="55"/>
      <c r="W61" s="55"/>
      <c r="X61" s="55"/>
      <c r="Y61" s="55"/>
      <c r="Z61" s="55"/>
    </row>
    <row r="62" spans="1:26" ht="12.75" customHeight="1">
      <c r="A62" s="55"/>
      <c r="B62" s="55"/>
      <c r="C62" s="342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358"/>
      <c r="Q62" s="358"/>
      <c r="R62" s="358"/>
      <c r="S62" s="55"/>
      <c r="T62" s="55"/>
      <c r="U62" s="55"/>
      <c r="V62" s="55"/>
      <c r="W62" s="55"/>
      <c r="X62" s="55"/>
      <c r="Y62" s="55"/>
      <c r="Z62" s="55"/>
    </row>
    <row r="63" spans="1:26" ht="12.75" customHeight="1">
      <c r="A63" s="55"/>
      <c r="B63" s="55"/>
      <c r="C63" s="342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358"/>
      <c r="Q63" s="358"/>
      <c r="R63" s="358"/>
      <c r="S63" s="55"/>
      <c r="T63" s="55"/>
      <c r="U63" s="55"/>
      <c r="V63" s="55"/>
      <c r="W63" s="55"/>
      <c r="X63" s="55"/>
      <c r="Y63" s="55"/>
      <c r="Z63" s="55"/>
    </row>
    <row r="64" spans="1:26" ht="12.75" customHeight="1">
      <c r="A64" s="55"/>
      <c r="B64" s="55"/>
      <c r="C64" s="342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358"/>
      <c r="Q64" s="358"/>
      <c r="R64" s="358"/>
      <c r="S64" s="55"/>
      <c r="T64" s="55"/>
      <c r="U64" s="55"/>
      <c r="V64" s="55"/>
      <c r="W64" s="55"/>
      <c r="X64" s="55"/>
      <c r="Y64" s="55"/>
      <c r="Z64" s="55"/>
    </row>
    <row r="65" spans="1:26" ht="12.75" customHeight="1">
      <c r="A65" s="55"/>
      <c r="B65" s="55"/>
      <c r="C65" s="342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358"/>
      <c r="Q65" s="358"/>
      <c r="R65" s="358"/>
      <c r="S65" s="55"/>
      <c r="T65" s="55"/>
      <c r="U65" s="55"/>
      <c r="V65" s="55"/>
      <c r="W65" s="55"/>
      <c r="X65" s="55"/>
      <c r="Y65" s="55"/>
      <c r="Z65" s="55"/>
    </row>
    <row r="66" spans="1:26" ht="12.75" customHeight="1">
      <c r="A66" s="55"/>
      <c r="B66" s="55"/>
      <c r="C66" s="342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358"/>
      <c r="Q66" s="358"/>
      <c r="R66" s="358"/>
      <c r="S66" s="55"/>
      <c r="T66" s="55"/>
      <c r="U66" s="55"/>
      <c r="V66" s="55"/>
      <c r="W66" s="55"/>
      <c r="X66" s="55"/>
      <c r="Y66" s="55"/>
      <c r="Z66" s="55"/>
    </row>
    <row r="67" spans="1:26" ht="12.75" customHeight="1">
      <c r="A67" s="55"/>
      <c r="B67" s="55"/>
      <c r="C67" s="342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358"/>
      <c r="Q67" s="358"/>
      <c r="R67" s="358"/>
      <c r="S67" s="55"/>
      <c r="T67" s="55"/>
      <c r="U67" s="55"/>
      <c r="V67" s="55"/>
      <c r="W67" s="55"/>
      <c r="X67" s="55"/>
      <c r="Y67" s="55"/>
      <c r="Z67" s="55"/>
    </row>
    <row r="68" spans="1:26" ht="12.75" customHeight="1">
      <c r="A68" s="55"/>
      <c r="B68" s="55"/>
      <c r="C68" s="342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358"/>
      <c r="Q68" s="358"/>
      <c r="R68" s="358"/>
      <c r="S68" s="55"/>
      <c r="T68" s="55"/>
      <c r="U68" s="55"/>
      <c r="V68" s="55"/>
      <c r="W68" s="55"/>
      <c r="X68" s="55"/>
      <c r="Y68" s="55"/>
      <c r="Z68" s="55"/>
    </row>
    <row r="69" spans="1:26" ht="12.75" customHeight="1">
      <c r="A69" s="55"/>
      <c r="B69" s="55"/>
      <c r="C69" s="342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358"/>
      <c r="Q69" s="358"/>
      <c r="R69" s="358"/>
      <c r="S69" s="55"/>
      <c r="T69" s="55"/>
      <c r="U69" s="55"/>
      <c r="V69" s="55"/>
      <c r="W69" s="55"/>
      <c r="X69" s="55"/>
      <c r="Y69" s="55"/>
      <c r="Z69" s="55"/>
    </row>
    <row r="70" spans="1:26" ht="12.75" customHeight="1">
      <c r="A70" s="55"/>
      <c r="B70" s="55"/>
      <c r="C70" s="342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358"/>
      <c r="Q70" s="358"/>
      <c r="R70" s="358"/>
      <c r="S70" s="55"/>
      <c r="T70" s="55"/>
      <c r="U70" s="55"/>
      <c r="V70" s="55"/>
      <c r="W70" s="55"/>
      <c r="X70" s="55"/>
      <c r="Y70" s="55"/>
      <c r="Z70" s="55"/>
    </row>
    <row r="71" spans="1:26" ht="12.75" customHeight="1">
      <c r="A71" s="55"/>
      <c r="B71" s="55"/>
      <c r="C71" s="342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358"/>
      <c r="Q71" s="358"/>
      <c r="R71" s="358"/>
      <c r="S71" s="55"/>
      <c r="T71" s="55"/>
      <c r="U71" s="55"/>
      <c r="V71" s="55"/>
      <c r="W71" s="55"/>
      <c r="X71" s="55"/>
      <c r="Y71" s="55"/>
      <c r="Z71" s="55"/>
    </row>
    <row r="72" spans="1:26" ht="12.75" customHeight="1">
      <c r="A72" s="55"/>
      <c r="B72" s="55"/>
      <c r="C72" s="342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358"/>
      <c r="Q72" s="358"/>
      <c r="R72" s="358"/>
      <c r="S72" s="55"/>
      <c r="T72" s="55"/>
      <c r="U72" s="55"/>
      <c r="V72" s="55"/>
      <c r="W72" s="55"/>
      <c r="X72" s="55"/>
      <c r="Y72" s="55"/>
      <c r="Z72" s="55"/>
    </row>
    <row r="73" spans="1:26" ht="12.75" customHeight="1">
      <c r="A73" s="55"/>
      <c r="B73" s="55"/>
      <c r="C73" s="342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358"/>
      <c r="Q73" s="358"/>
      <c r="R73" s="358"/>
      <c r="S73" s="55"/>
      <c r="T73" s="55"/>
      <c r="U73" s="55"/>
      <c r="V73" s="55"/>
      <c r="W73" s="55"/>
      <c r="X73" s="55"/>
      <c r="Y73" s="55"/>
      <c r="Z73" s="55"/>
    </row>
    <row r="74" spans="1:26" ht="12.75" customHeight="1">
      <c r="A74" s="55"/>
      <c r="B74" s="55"/>
      <c r="C74" s="342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358"/>
      <c r="Q74" s="358"/>
      <c r="R74" s="358"/>
      <c r="S74" s="55"/>
      <c r="T74" s="55"/>
      <c r="U74" s="55"/>
      <c r="V74" s="55"/>
      <c r="W74" s="55"/>
      <c r="X74" s="55"/>
      <c r="Y74" s="55"/>
      <c r="Z74" s="55"/>
    </row>
    <row r="75" spans="1:26" ht="12.75" customHeight="1">
      <c r="A75" s="55"/>
      <c r="B75" s="55"/>
      <c r="C75" s="342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358"/>
      <c r="Q75" s="358"/>
      <c r="R75" s="358"/>
      <c r="S75" s="55"/>
      <c r="T75" s="55"/>
      <c r="U75" s="55"/>
      <c r="V75" s="55"/>
      <c r="W75" s="55"/>
      <c r="X75" s="55"/>
      <c r="Y75" s="55"/>
      <c r="Z75" s="55"/>
    </row>
    <row r="76" spans="1:26" ht="12.75" customHeight="1">
      <c r="A76" s="55"/>
      <c r="B76" s="55"/>
      <c r="C76" s="342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358"/>
      <c r="Q76" s="358"/>
      <c r="R76" s="358"/>
      <c r="S76" s="55"/>
      <c r="T76" s="55"/>
      <c r="U76" s="55"/>
      <c r="V76" s="55"/>
      <c r="W76" s="55"/>
      <c r="X76" s="55"/>
      <c r="Y76" s="55"/>
      <c r="Z76" s="55"/>
    </row>
    <row r="77" spans="1:26" ht="12.75" customHeight="1">
      <c r="A77" s="55"/>
      <c r="B77" s="55"/>
      <c r="C77" s="342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358"/>
      <c r="Q77" s="358"/>
      <c r="R77" s="358"/>
      <c r="S77" s="55"/>
      <c r="T77" s="55"/>
      <c r="U77" s="55"/>
      <c r="V77" s="55"/>
      <c r="W77" s="55"/>
      <c r="X77" s="55"/>
      <c r="Y77" s="55"/>
      <c r="Z77" s="55"/>
    </row>
    <row r="78" spans="1:26" ht="12.75" customHeight="1">
      <c r="A78" s="55"/>
      <c r="B78" s="55"/>
      <c r="C78" s="342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358"/>
      <c r="Q78" s="358"/>
      <c r="R78" s="358"/>
      <c r="S78" s="55"/>
      <c r="T78" s="55"/>
      <c r="U78" s="55"/>
      <c r="V78" s="55"/>
      <c r="W78" s="55"/>
      <c r="X78" s="55"/>
      <c r="Y78" s="55"/>
      <c r="Z78" s="55"/>
    </row>
    <row r="79" spans="1:26" ht="12.75" customHeight="1">
      <c r="A79" s="55"/>
      <c r="B79" s="55"/>
      <c r="C79" s="342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358"/>
      <c r="Q79" s="358"/>
      <c r="R79" s="358"/>
      <c r="S79" s="55"/>
      <c r="T79" s="55"/>
      <c r="U79" s="55"/>
      <c r="V79" s="55"/>
      <c r="W79" s="55"/>
      <c r="X79" s="55"/>
      <c r="Y79" s="55"/>
      <c r="Z79" s="55"/>
    </row>
    <row r="80" spans="1:26" ht="12.75" customHeight="1">
      <c r="A80" s="55"/>
      <c r="B80" s="55"/>
      <c r="C80" s="342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358"/>
      <c r="Q80" s="358"/>
      <c r="R80" s="358"/>
      <c r="S80" s="55"/>
      <c r="T80" s="55"/>
      <c r="U80" s="55"/>
      <c r="V80" s="55"/>
      <c r="W80" s="55"/>
      <c r="X80" s="55"/>
      <c r="Y80" s="55"/>
      <c r="Z80" s="55"/>
    </row>
    <row r="81" spans="1:26" ht="12.75" customHeight="1">
      <c r="A81" s="55"/>
      <c r="B81" s="55"/>
      <c r="C81" s="34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358"/>
      <c r="Q81" s="358"/>
      <c r="R81" s="358"/>
      <c r="S81" s="55"/>
      <c r="T81" s="55"/>
      <c r="U81" s="55"/>
      <c r="V81" s="55"/>
      <c r="W81" s="55"/>
      <c r="X81" s="55"/>
      <c r="Y81" s="55"/>
      <c r="Z81" s="55"/>
    </row>
    <row r="82" spans="1:26" ht="12.75" customHeight="1">
      <c r="A82" s="55"/>
      <c r="B82" s="55"/>
      <c r="C82" s="342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358"/>
      <c r="Q82" s="358"/>
      <c r="R82" s="358"/>
      <c r="S82" s="55"/>
      <c r="T82" s="55"/>
      <c r="U82" s="55"/>
      <c r="V82" s="55"/>
      <c r="W82" s="55"/>
      <c r="X82" s="55"/>
      <c r="Y82" s="55"/>
      <c r="Z82" s="55"/>
    </row>
    <row r="83" spans="1:26" ht="12.75" customHeight="1">
      <c r="A83" s="55"/>
      <c r="B83" s="55"/>
      <c r="C83" s="342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358"/>
      <c r="Q83" s="358"/>
      <c r="R83" s="358"/>
      <c r="S83" s="55"/>
      <c r="T83" s="55"/>
      <c r="U83" s="55"/>
      <c r="V83" s="55"/>
      <c r="W83" s="55"/>
      <c r="X83" s="55"/>
      <c r="Y83" s="55"/>
      <c r="Z83" s="55"/>
    </row>
    <row r="84" spans="1:26" ht="12.75" customHeight="1">
      <c r="A84" s="55"/>
      <c r="B84" s="55"/>
      <c r="C84" s="342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358"/>
      <c r="Q84" s="358"/>
      <c r="R84" s="358"/>
      <c r="S84" s="55"/>
      <c r="T84" s="55"/>
      <c r="U84" s="55"/>
      <c r="V84" s="55"/>
      <c r="W84" s="55"/>
      <c r="X84" s="55"/>
      <c r="Y84" s="55"/>
      <c r="Z84" s="55"/>
    </row>
    <row r="85" spans="1:26" ht="12.75" customHeight="1">
      <c r="A85" s="55"/>
      <c r="B85" s="55"/>
      <c r="C85" s="342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358"/>
      <c r="Q85" s="358"/>
      <c r="R85" s="358"/>
      <c r="S85" s="55"/>
      <c r="T85" s="55"/>
      <c r="U85" s="55"/>
      <c r="V85" s="55"/>
      <c r="W85" s="55"/>
      <c r="X85" s="55"/>
      <c r="Y85" s="55"/>
      <c r="Z85" s="55"/>
    </row>
    <row r="86" spans="1:26" ht="12.75" customHeight="1">
      <c r="A86" s="55"/>
      <c r="B86" s="55"/>
      <c r="C86" s="342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358"/>
      <c r="Q86" s="358"/>
      <c r="R86" s="358"/>
      <c r="S86" s="55"/>
      <c r="T86" s="55"/>
      <c r="U86" s="55"/>
      <c r="V86" s="55"/>
      <c r="W86" s="55"/>
      <c r="X86" s="55"/>
      <c r="Y86" s="55"/>
      <c r="Z86" s="55"/>
    </row>
    <row r="87" spans="1:26" ht="12.75" customHeight="1">
      <c r="A87" s="55"/>
      <c r="B87" s="55"/>
      <c r="C87" s="342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358"/>
      <c r="Q87" s="358"/>
      <c r="R87" s="358"/>
      <c r="S87" s="55"/>
      <c r="T87" s="55"/>
      <c r="U87" s="55"/>
      <c r="V87" s="55"/>
      <c r="W87" s="55"/>
      <c r="X87" s="55"/>
      <c r="Y87" s="55"/>
      <c r="Z87" s="55"/>
    </row>
    <row r="88" spans="1:26" ht="12.75" customHeight="1">
      <c r="A88" s="55"/>
      <c r="B88" s="55"/>
      <c r="C88" s="342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358"/>
      <c r="Q88" s="358"/>
      <c r="R88" s="358"/>
      <c r="S88" s="55"/>
      <c r="T88" s="55"/>
      <c r="U88" s="55"/>
      <c r="V88" s="55"/>
      <c r="W88" s="55"/>
      <c r="X88" s="55"/>
      <c r="Y88" s="55"/>
      <c r="Z88" s="55"/>
    </row>
    <row r="89" spans="1:26" ht="12.75" customHeight="1">
      <c r="A89" s="55"/>
      <c r="B89" s="55"/>
      <c r="C89" s="342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358"/>
      <c r="Q89" s="358"/>
      <c r="R89" s="358"/>
      <c r="S89" s="55"/>
      <c r="T89" s="55"/>
      <c r="U89" s="55"/>
      <c r="V89" s="55"/>
      <c r="W89" s="55"/>
      <c r="X89" s="55"/>
      <c r="Y89" s="55"/>
      <c r="Z89" s="55"/>
    </row>
    <row r="90" spans="1:26" ht="12.75" customHeight="1">
      <c r="A90" s="55"/>
      <c r="B90" s="55"/>
      <c r="C90" s="342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358"/>
      <c r="Q90" s="358"/>
      <c r="R90" s="358"/>
      <c r="S90" s="55"/>
      <c r="T90" s="55"/>
      <c r="U90" s="55"/>
      <c r="V90" s="55"/>
      <c r="W90" s="55"/>
      <c r="X90" s="55"/>
      <c r="Y90" s="55"/>
      <c r="Z90" s="55"/>
    </row>
    <row r="91" spans="1:26" ht="12.75" customHeight="1">
      <c r="A91" s="55"/>
      <c r="B91" s="55"/>
      <c r="C91" s="342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358"/>
      <c r="Q91" s="358"/>
      <c r="R91" s="358"/>
      <c r="S91" s="55"/>
      <c r="T91" s="55"/>
      <c r="U91" s="55"/>
      <c r="V91" s="55"/>
      <c r="W91" s="55"/>
      <c r="X91" s="55"/>
      <c r="Y91" s="55"/>
      <c r="Z91" s="55"/>
    </row>
    <row r="92" spans="1:26" ht="12.75" customHeight="1">
      <c r="A92" s="55"/>
      <c r="B92" s="55"/>
      <c r="C92" s="342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358"/>
      <c r="Q92" s="358"/>
      <c r="R92" s="358"/>
      <c r="S92" s="55"/>
      <c r="T92" s="55"/>
      <c r="U92" s="55"/>
      <c r="V92" s="55"/>
      <c r="W92" s="55"/>
      <c r="X92" s="55"/>
      <c r="Y92" s="55"/>
      <c r="Z92" s="55"/>
    </row>
    <row r="93" spans="1:26" ht="12.75" customHeight="1">
      <c r="A93" s="55"/>
      <c r="B93" s="55"/>
      <c r="C93" s="342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358"/>
      <c r="Q93" s="358"/>
      <c r="R93" s="358"/>
      <c r="S93" s="55"/>
      <c r="T93" s="55"/>
      <c r="U93" s="55"/>
      <c r="V93" s="55"/>
      <c r="W93" s="55"/>
      <c r="X93" s="55"/>
      <c r="Y93" s="55"/>
      <c r="Z93" s="55"/>
    </row>
    <row r="94" spans="1:26" ht="12.75" customHeight="1">
      <c r="A94" s="55"/>
      <c r="B94" s="55"/>
      <c r="C94" s="342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358"/>
      <c r="Q94" s="358"/>
      <c r="R94" s="358"/>
      <c r="S94" s="55"/>
      <c r="T94" s="55"/>
      <c r="U94" s="55"/>
      <c r="V94" s="55"/>
      <c r="W94" s="55"/>
      <c r="X94" s="55"/>
      <c r="Y94" s="55"/>
      <c r="Z94" s="55"/>
    </row>
    <row r="95" spans="1:26" ht="12.75" customHeight="1">
      <c r="A95" s="55"/>
      <c r="B95" s="55"/>
      <c r="C95" s="342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358"/>
      <c r="Q95" s="358"/>
      <c r="R95" s="358"/>
      <c r="S95" s="55"/>
      <c r="T95" s="55"/>
      <c r="U95" s="55"/>
      <c r="V95" s="55"/>
      <c r="W95" s="55"/>
      <c r="X95" s="55"/>
      <c r="Y95" s="55"/>
      <c r="Z95" s="55"/>
    </row>
    <row r="96" spans="1:26" ht="12.75" customHeight="1">
      <c r="A96" s="55"/>
      <c r="B96" s="55"/>
      <c r="C96" s="342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358"/>
      <c r="Q96" s="358"/>
      <c r="R96" s="358"/>
      <c r="S96" s="55"/>
      <c r="T96" s="55"/>
      <c r="U96" s="55"/>
      <c r="V96" s="55"/>
      <c r="W96" s="55"/>
      <c r="X96" s="55"/>
      <c r="Y96" s="55"/>
      <c r="Z96" s="55"/>
    </row>
    <row r="97" spans="1:26" ht="12.75" customHeight="1">
      <c r="A97" s="55"/>
      <c r="B97" s="55"/>
      <c r="C97" s="342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358"/>
      <c r="Q97" s="358"/>
      <c r="R97" s="358"/>
      <c r="S97" s="55"/>
      <c r="T97" s="55"/>
      <c r="U97" s="55"/>
      <c r="V97" s="55"/>
      <c r="W97" s="55"/>
      <c r="X97" s="55"/>
      <c r="Y97" s="55"/>
      <c r="Z97" s="55"/>
    </row>
    <row r="98" spans="1:26" ht="12.75" customHeight="1">
      <c r="A98" s="55"/>
      <c r="B98" s="55"/>
      <c r="C98" s="342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358"/>
      <c r="Q98" s="358"/>
      <c r="R98" s="358"/>
      <c r="S98" s="55"/>
      <c r="T98" s="55"/>
      <c r="U98" s="55"/>
      <c r="V98" s="55"/>
      <c r="W98" s="55"/>
      <c r="X98" s="55"/>
      <c r="Y98" s="55"/>
      <c r="Z98" s="55"/>
    </row>
    <row r="99" spans="1:26" ht="12.75" customHeight="1">
      <c r="A99" s="55"/>
      <c r="B99" s="55"/>
      <c r="C99" s="342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358"/>
      <c r="Q99" s="358"/>
      <c r="R99" s="358"/>
      <c r="S99" s="55"/>
      <c r="T99" s="55"/>
      <c r="U99" s="55"/>
      <c r="V99" s="55"/>
      <c r="W99" s="55"/>
      <c r="X99" s="55"/>
      <c r="Y99" s="55"/>
      <c r="Z99" s="55"/>
    </row>
    <row r="100" spans="1:26" ht="12.75" customHeight="1">
      <c r="A100" s="55"/>
      <c r="B100" s="55"/>
      <c r="C100" s="342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358"/>
      <c r="Q100" s="358"/>
      <c r="R100" s="358"/>
      <c r="S100" s="55"/>
      <c r="T100" s="55"/>
      <c r="U100" s="55"/>
      <c r="V100" s="55"/>
      <c r="W100" s="55"/>
      <c r="X100" s="55"/>
      <c r="Y100" s="55"/>
      <c r="Z100" s="55"/>
    </row>
    <row r="101" spans="1:26" ht="12.75" customHeight="1">
      <c r="A101" s="55"/>
      <c r="B101" s="55"/>
      <c r="C101" s="342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358"/>
      <c r="Q101" s="358"/>
      <c r="R101" s="358"/>
      <c r="S101" s="55"/>
      <c r="T101" s="55"/>
      <c r="U101" s="55"/>
      <c r="V101" s="55"/>
      <c r="W101" s="55"/>
      <c r="X101" s="55"/>
      <c r="Y101" s="55"/>
      <c r="Z101" s="55"/>
    </row>
    <row r="102" spans="1:26" ht="12.75" customHeight="1">
      <c r="A102" s="55"/>
      <c r="B102" s="55"/>
      <c r="C102" s="342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358"/>
      <c r="Q102" s="358"/>
      <c r="R102" s="358"/>
      <c r="S102" s="55"/>
      <c r="T102" s="55"/>
      <c r="U102" s="55"/>
      <c r="V102" s="55"/>
      <c r="W102" s="55"/>
      <c r="X102" s="55"/>
      <c r="Y102" s="55"/>
      <c r="Z102" s="55"/>
    </row>
    <row r="103" spans="1:26" ht="12.75" customHeight="1">
      <c r="A103" s="55"/>
      <c r="B103" s="55"/>
      <c r="C103" s="342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358"/>
      <c r="Q103" s="358"/>
      <c r="R103" s="358"/>
      <c r="S103" s="55"/>
      <c r="T103" s="55"/>
      <c r="U103" s="55"/>
      <c r="V103" s="55"/>
      <c r="W103" s="55"/>
      <c r="X103" s="55"/>
      <c r="Y103" s="55"/>
      <c r="Z103" s="55"/>
    </row>
    <row r="104" spans="1:26" ht="12.75" customHeight="1">
      <c r="A104" s="55"/>
      <c r="B104" s="55"/>
      <c r="C104" s="342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358"/>
      <c r="Q104" s="358"/>
      <c r="R104" s="358"/>
      <c r="S104" s="55"/>
      <c r="T104" s="55"/>
      <c r="U104" s="55"/>
      <c r="V104" s="55"/>
      <c r="W104" s="55"/>
      <c r="X104" s="55"/>
      <c r="Y104" s="55"/>
      <c r="Z104" s="55"/>
    </row>
    <row r="105" spans="1:26" ht="12.75" customHeight="1">
      <c r="A105" s="55"/>
      <c r="B105" s="55"/>
      <c r="C105" s="342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358"/>
      <c r="Q105" s="358"/>
      <c r="R105" s="358"/>
      <c r="S105" s="55"/>
      <c r="T105" s="55"/>
      <c r="U105" s="55"/>
      <c r="V105" s="55"/>
      <c r="W105" s="55"/>
      <c r="X105" s="55"/>
      <c r="Y105" s="55"/>
      <c r="Z105" s="55"/>
    </row>
    <row r="106" spans="1:26" ht="12.75" customHeight="1">
      <c r="A106" s="55"/>
      <c r="B106" s="55"/>
      <c r="C106" s="342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358"/>
      <c r="Q106" s="358"/>
      <c r="R106" s="358"/>
      <c r="S106" s="55"/>
      <c r="T106" s="55"/>
      <c r="U106" s="55"/>
      <c r="V106" s="55"/>
      <c r="W106" s="55"/>
      <c r="X106" s="55"/>
      <c r="Y106" s="55"/>
      <c r="Z106" s="55"/>
    </row>
    <row r="107" spans="1:26" ht="12.75" customHeight="1">
      <c r="A107" s="55"/>
      <c r="B107" s="55"/>
      <c r="C107" s="342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358"/>
      <c r="Q107" s="358"/>
      <c r="R107" s="358"/>
      <c r="S107" s="55"/>
      <c r="T107" s="55"/>
      <c r="U107" s="55"/>
      <c r="V107" s="55"/>
      <c r="W107" s="55"/>
      <c r="X107" s="55"/>
      <c r="Y107" s="55"/>
      <c r="Z107" s="55"/>
    </row>
    <row r="108" spans="1:26" ht="12.75" customHeight="1">
      <c r="A108" s="55"/>
      <c r="B108" s="55"/>
      <c r="C108" s="342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358"/>
      <c r="Q108" s="358"/>
      <c r="R108" s="358"/>
      <c r="S108" s="55"/>
      <c r="T108" s="55"/>
      <c r="U108" s="55"/>
      <c r="V108" s="55"/>
      <c r="W108" s="55"/>
      <c r="X108" s="55"/>
      <c r="Y108" s="55"/>
      <c r="Z108" s="55"/>
    </row>
    <row r="109" spans="1:26" ht="12.75" customHeight="1">
      <c r="A109" s="55"/>
      <c r="B109" s="55"/>
      <c r="C109" s="342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358"/>
      <c r="Q109" s="358"/>
      <c r="R109" s="358"/>
      <c r="S109" s="55"/>
      <c r="T109" s="55"/>
      <c r="U109" s="55"/>
      <c r="V109" s="55"/>
      <c r="W109" s="55"/>
      <c r="X109" s="55"/>
      <c r="Y109" s="55"/>
      <c r="Z109" s="55"/>
    </row>
    <row r="110" spans="1:26" ht="12.75" customHeight="1">
      <c r="A110" s="55"/>
      <c r="B110" s="55"/>
      <c r="C110" s="342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358"/>
      <c r="Q110" s="358"/>
      <c r="R110" s="358"/>
      <c r="S110" s="55"/>
      <c r="T110" s="55"/>
      <c r="U110" s="55"/>
      <c r="V110" s="55"/>
      <c r="W110" s="55"/>
      <c r="X110" s="55"/>
      <c r="Y110" s="55"/>
      <c r="Z110" s="55"/>
    </row>
    <row r="111" spans="1:26" ht="12.75" customHeight="1">
      <c r="A111" s="55"/>
      <c r="B111" s="55"/>
      <c r="C111" s="342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358"/>
      <c r="Q111" s="358"/>
      <c r="R111" s="358"/>
      <c r="S111" s="55"/>
      <c r="T111" s="55"/>
      <c r="U111" s="55"/>
      <c r="V111" s="55"/>
      <c r="W111" s="55"/>
      <c r="X111" s="55"/>
      <c r="Y111" s="55"/>
      <c r="Z111" s="55"/>
    </row>
    <row r="112" spans="1:26" ht="12.75" customHeight="1">
      <c r="A112" s="55"/>
      <c r="B112" s="55"/>
      <c r="C112" s="342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358"/>
      <c r="Q112" s="358"/>
      <c r="R112" s="358"/>
      <c r="S112" s="55"/>
      <c r="T112" s="55"/>
      <c r="U112" s="55"/>
      <c r="V112" s="55"/>
      <c r="W112" s="55"/>
      <c r="X112" s="55"/>
      <c r="Y112" s="55"/>
      <c r="Z112" s="55"/>
    </row>
    <row r="113" spans="1:26" ht="12.75" customHeight="1">
      <c r="A113" s="55"/>
      <c r="B113" s="55"/>
      <c r="C113" s="342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358"/>
      <c r="Q113" s="358"/>
      <c r="R113" s="358"/>
      <c r="S113" s="55"/>
      <c r="T113" s="55"/>
      <c r="U113" s="55"/>
      <c r="V113" s="55"/>
      <c r="W113" s="55"/>
      <c r="X113" s="55"/>
      <c r="Y113" s="55"/>
      <c r="Z113" s="55"/>
    </row>
    <row r="114" spans="1:26" ht="12.75" customHeight="1">
      <c r="A114" s="55"/>
      <c r="B114" s="55"/>
      <c r="C114" s="342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358"/>
      <c r="Q114" s="358"/>
      <c r="R114" s="358"/>
      <c r="S114" s="55"/>
      <c r="T114" s="55"/>
      <c r="U114" s="55"/>
      <c r="V114" s="55"/>
      <c r="W114" s="55"/>
      <c r="X114" s="55"/>
      <c r="Y114" s="55"/>
      <c r="Z114" s="55"/>
    </row>
    <row r="115" spans="1:26" ht="12.75" customHeight="1">
      <c r="A115" s="55"/>
      <c r="B115" s="55"/>
      <c r="C115" s="342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358"/>
      <c r="Q115" s="358"/>
      <c r="R115" s="358"/>
      <c r="S115" s="55"/>
      <c r="T115" s="55"/>
      <c r="U115" s="55"/>
      <c r="V115" s="55"/>
      <c r="W115" s="55"/>
      <c r="X115" s="55"/>
      <c r="Y115" s="55"/>
      <c r="Z115" s="55"/>
    </row>
    <row r="116" spans="1:26" ht="12.75" customHeight="1">
      <c r="A116" s="55"/>
      <c r="B116" s="55"/>
      <c r="C116" s="342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358"/>
      <c r="Q116" s="358"/>
      <c r="R116" s="358"/>
      <c r="S116" s="55"/>
      <c r="T116" s="55"/>
      <c r="U116" s="55"/>
      <c r="V116" s="55"/>
      <c r="W116" s="55"/>
      <c r="X116" s="55"/>
      <c r="Y116" s="55"/>
      <c r="Z116" s="55"/>
    </row>
    <row r="117" spans="1:26" ht="12.75" customHeight="1">
      <c r="A117" s="55"/>
      <c r="B117" s="55"/>
      <c r="C117" s="342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358"/>
      <c r="Q117" s="358"/>
      <c r="R117" s="358"/>
      <c r="S117" s="55"/>
      <c r="T117" s="55"/>
      <c r="U117" s="55"/>
      <c r="V117" s="55"/>
      <c r="W117" s="55"/>
      <c r="X117" s="55"/>
      <c r="Y117" s="55"/>
      <c r="Z117" s="55"/>
    </row>
    <row r="118" spans="1:26" ht="12.75" customHeight="1">
      <c r="A118" s="55"/>
      <c r="B118" s="55"/>
      <c r="C118" s="342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358"/>
      <c r="Q118" s="358"/>
      <c r="R118" s="358"/>
      <c r="S118" s="55"/>
      <c r="T118" s="55"/>
      <c r="U118" s="55"/>
      <c r="V118" s="55"/>
      <c r="W118" s="55"/>
      <c r="X118" s="55"/>
      <c r="Y118" s="55"/>
      <c r="Z118" s="55"/>
    </row>
    <row r="119" spans="1:26" ht="12.75" customHeight="1">
      <c r="A119" s="55"/>
      <c r="B119" s="55"/>
      <c r="C119" s="342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358"/>
      <c r="Q119" s="358"/>
      <c r="R119" s="358"/>
      <c r="S119" s="55"/>
      <c r="T119" s="55"/>
      <c r="U119" s="55"/>
      <c r="V119" s="55"/>
      <c r="W119" s="55"/>
      <c r="X119" s="55"/>
      <c r="Y119" s="55"/>
      <c r="Z119" s="55"/>
    </row>
    <row r="120" spans="1:26" ht="12.75" customHeight="1">
      <c r="A120" s="55"/>
      <c r="B120" s="55"/>
      <c r="C120" s="342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358"/>
      <c r="Q120" s="358"/>
      <c r="R120" s="358"/>
      <c r="S120" s="55"/>
      <c r="T120" s="55"/>
      <c r="U120" s="55"/>
      <c r="V120" s="55"/>
      <c r="W120" s="55"/>
      <c r="X120" s="55"/>
      <c r="Y120" s="55"/>
      <c r="Z120" s="55"/>
    </row>
    <row r="121" spans="1:26" ht="12.75" customHeight="1">
      <c r="A121" s="55"/>
      <c r="B121" s="55"/>
      <c r="C121" s="342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358"/>
      <c r="Q121" s="358"/>
      <c r="R121" s="358"/>
      <c r="S121" s="55"/>
      <c r="T121" s="55"/>
      <c r="U121" s="55"/>
      <c r="V121" s="55"/>
      <c r="W121" s="55"/>
      <c r="X121" s="55"/>
      <c r="Y121" s="55"/>
      <c r="Z121" s="55"/>
    </row>
    <row r="122" spans="1:26" ht="12.75" customHeight="1">
      <c r="A122" s="55"/>
      <c r="B122" s="55"/>
      <c r="C122" s="342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358"/>
      <c r="Q122" s="358"/>
      <c r="R122" s="358"/>
      <c r="S122" s="55"/>
      <c r="T122" s="55"/>
      <c r="U122" s="55"/>
      <c r="V122" s="55"/>
      <c r="W122" s="55"/>
      <c r="X122" s="55"/>
      <c r="Y122" s="55"/>
      <c r="Z122" s="55"/>
    </row>
    <row r="123" spans="1:26" ht="12.75" customHeight="1">
      <c r="A123" s="55"/>
      <c r="B123" s="55"/>
      <c r="C123" s="342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358"/>
      <c r="Q123" s="358"/>
      <c r="R123" s="358"/>
      <c r="S123" s="55"/>
      <c r="T123" s="55"/>
      <c r="U123" s="55"/>
      <c r="V123" s="55"/>
      <c r="W123" s="55"/>
      <c r="X123" s="55"/>
      <c r="Y123" s="55"/>
      <c r="Z123" s="55"/>
    </row>
    <row r="124" spans="1:26" ht="12.75" customHeight="1">
      <c r="A124" s="55"/>
      <c r="B124" s="55"/>
      <c r="C124" s="342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358"/>
      <c r="Q124" s="358"/>
      <c r="R124" s="358"/>
      <c r="S124" s="55"/>
      <c r="T124" s="55"/>
      <c r="U124" s="55"/>
      <c r="V124" s="55"/>
      <c r="W124" s="55"/>
      <c r="X124" s="55"/>
      <c r="Y124" s="55"/>
      <c r="Z124" s="55"/>
    </row>
    <row r="125" spans="1:26" ht="12.75" customHeight="1">
      <c r="A125" s="55"/>
      <c r="B125" s="55"/>
      <c r="C125" s="342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358"/>
      <c r="Q125" s="358"/>
      <c r="R125" s="358"/>
      <c r="S125" s="55"/>
      <c r="T125" s="55"/>
      <c r="U125" s="55"/>
      <c r="V125" s="55"/>
      <c r="W125" s="55"/>
      <c r="X125" s="55"/>
      <c r="Y125" s="55"/>
      <c r="Z125" s="55"/>
    </row>
    <row r="126" spans="1:26" ht="12.75" customHeight="1">
      <c r="A126" s="55"/>
      <c r="B126" s="55"/>
      <c r="C126" s="342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358"/>
      <c r="Q126" s="358"/>
      <c r="R126" s="358"/>
      <c r="S126" s="55"/>
      <c r="T126" s="55"/>
      <c r="U126" s="55"/>
      <c r="V126" s="55"/>
      <c r="W126" s="55"/>
      <c r="X126" s="55"/>
      <c r="Y126" s="55"/>
      <c r="Z126" s="55"/>
    </row>
    <row r="127" spans="1:26" ht="12.75" customHeight="1">
      <c r="A127" s="55"/>
      <c r="B127" s="55"/>
      <c r="C127" s="342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358"/>
      <c r="Q127" s="358"/>
      <c r="R127" s="358"/>
      <c r="S127" s="55"/>
      <c r="T127" s="55"/>
      <c r="U127" s="55"/>
      <c r="V127" s="55"/>
      <c r="W127" s="55"/>
      <c r="X127" s="55"/>
      <c r="Y127" s="55"/>
      <c r="Z127" s="55"/>
    </row>
    <row r="128" spans="1:26" ht="12.75" customHeight="1">
      <c r="A128" s="55"/>
      <c r="B128" s="55"/>
      <c r="C128" s="342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358"/>
      <c r="Q128" s="358"/>
      <c r="R128" s="358"/>
      <c r="S128" s="55"/>
      <c r="T128" s="55"/>
      <c r="U128" s="55"/>
      <c r="V128" s="55"/>
      <c r="W128" s="55"/>
      <c r="X128" s="55"/>
      <c r="Y128" s="55"/>
      <c r="Z128" s="55"/>
    </row>
    <row r="129" spans="1:26" ht="12.75" customHeight="1">
      <c r="A129" s="55"/>
      <c r="B129" s="55"/>
      <c r="C129" s="342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358"/>
      <c r="Q129" s="358"/>
      <c r="R129" s="358"/>
      <c r="S129" s="55"/>
      <c r="T129" s="55"/>
      <c r="U129" s="55"/>
      <c r="V129" s="55"/>
      <c r="W129" s="55"/>
      <c r="X129" s="55"/>
      <c r="Y129" s="55"/>
      <c r="Z129" s="55"/>
    </row>
    <row r="130" spans="1:26" ht="12.75" customHeight="1">
      <c r="A130" s="55"/>
      <c r="B130" s="55"/>
      <c r="C130" s="342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358"/>
      <c r="Q130" s="358"/>
      <c r="R130" s="358"/>
      <c r="S130" s="55"/>
      <c r="T130" s="55"/>
      <c r="U130" s="55"/>
      <c r="V130" s="55"/>
      <c r="W130" s="55"/>
      <c r="X130" s="55"/>
      <c r="Y130" s="55"/>
      <c r="Z130" s="55"/>
    </row>
    <row r="131" spans="1:26" ht="12.75" customHeight="1">
      <c r="A131" s="55"/>
      <c r="B131" s="55"/>
      <c r="C131" s="342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358"/>
      <c r="Q131" s="358"/>
      <c r="R131" s="358"/>
      <c r="S131" s="55"/>
      <c r="T131" s="55"/>
      <c r="U131" s="55"/>
      <c r="V131" s="55"/>
      <c r="W131" s="55"/>
      <c r="X131" s="55"/>
      <c r="Y131" s="55"/>
      <c r="Z131" s="55"/>
    </row>
    <row r="132" spans="1:26" ht="12.75" customHeight="1">
      <c r="A132" s="55"/>
      <c r="B132" s="55"/>
      <c r="C132" s="342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358"/>
      <c r="Q132" s="358"/>
      <c r="R132" s="358"/>
      <c r="S132" s="55"/>
      <c r="T132" s="55"/>
      <c r="U132" s="55"/>
      <c r="V132" s="55"/>
      <c r="W132" s="55"/>
      <c r="X132" s="55"/>
      <c r="Y132" s="55"/>
      <c r="Z132" s="55"/>
    </row>
    <row r="133" spans="1:26" ht="12.75" customHeight="1">
      <c r="A133" s="55"/>
      <c r="B133" s="55"/>
      <c r="C133" s="342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358"/>
      <c r="Q133" s="358"/>
      <c r="R133" s="358"/>
      <c r="S133" s="55"/>
      <c r="T133" s="55"/>
      <c r="U133" s="55"/>
      <c r="V133" s="55"/>
      <c r="W133" s="55"/>
      <c r="X133" s="55"/>
      <c r="Y133" s="55"/>
      <c r="Z133" s="55"/>
    </row>
    <row r="134" spans="1:26" ht="12.75" customHeight="1">
      <c r="A134" s="55"/>
      <c r="B134" s="55"/>
      <c r="C134" s="342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358"/>
      <c r="Q134" s="358"/>
      <c r="R134" s="358"/>
      <c r="S134" s="55"/>
      <c r="T134" s="55"/>
      <c r="U134" s="55"/>
      <c r="V134" s="55"/>
      <c r="W134" s="55"/>
      <c r="X134" s="55"/>
      <c r="Y134" s="55"/>
      <c r="Z134" s="55"/>
    </row>
    <row r="135" spans="1:26" ht="12.75" customHeight="1">
      <c r="A135" s="55"/>
      <c r="B135" s="55"/>
      <c r="C135" s="342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358"/>
      <c r="Q135" s="358"/>
      <c r="R135" s="358"/>
      <c r="S135" s="55"/>
      <c r="T135" s="55"/>
      <c r="U135" s="55"/>
      <c r="V135" s="55"/>
      <c r="W135" s="55"/>
      <c r="X135" s="55"/>
      <c r="Y135" s="55"/>
      <c r="Z135" s="55"/>
    </row>
    <row r="136" spans="1:26" ht="12.75" customHeight="1">
      <c r="A136" s="55"/>
      <c r="B136" s="55"/>
      <c r="C136" s="342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358"/>
      <c r="Q136" s="358"/>
      <c r="R136" s="358"/>
      <c r="S136" s="55"/>
      <c r="T136" s="55"/>
      <c r="U136" s="55"/>
      <c r="V136" s="55"/>
      <c r="W136" s="55"/>
      <c r="X136" s="55"/>
      <c r="Y136" s="55"/>
      <c r="Z136" s="55"/>
    </row>
    <row r="137" spans="1:26" ht="12.75" customHeight="1">
      <c r="A137" s="55"/>
      <c r="B137" s="55"/>
      <c r="C137" s="342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358"/>
      <c r="Q137" s="358"/>
      <c r="R137" s="358"/>
      <c r="S137" s="55"/>
      <c r="T137" s="55"/>
      <c r="U137" s="55"/>
      <c r="V137" s="55"/>
      <c r="W137" s="55"/>
      <c r="X137" s="55"/>
      <c r="Y137" s="55"/>
      <c r="Z137" s="55"/>
    </row>
    <row r="138" spans="1:26" ht="12.75" customHeight="1">
      <c r="A138" s="55"/>
      <c r="B138" s="55"/>
      <c r="C138" s="342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358"/>
      <c r="Q138" s="358"/>
      <c r="R138" s="358"/>
      <c r="S138" s="55"/>
      <c r="T138" s="55"/>
      <c r="U138" s="55"/>
      <c r="V138" s="55"/>
      <c r="W138" s="55"/>
      <c r="X138" s="55"/>
      <c r="Y138" s="55"/>
      <c r="Z138" s="55"/>
    </row>
    <row r="139" spans="1:26" ht="12.75" customHeight="1">
      <c r="A139" s="55"/>
      <c r="B139" s="55"/>
      <c r="C139" s="342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358"/>
      <c r="Q139" s="358"/>
      <c r="R139" s="358"/>
      <c r="S139" s="55"/>
      <c r="T139" s="55"/>
      <c r="U139" s="55"/>
      <c r="V139" s="55"/>
      <c r="W139" s="55"/>
      <c r="X139" s="55"/>
      <c r="Y139" s="55"/>
      <c r="Z139" s="55"/>
    </row>
    <row r="140" spans="1:26" ht="12.75" customHeight="1">
      <c r="A140" s="55"/>
      <c r="B140" s="55"/>
      <c r="C140" s="342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358"/>
      <c r="Q140" s="358"/>
      <c r="R140" s="358"/>
      <c r="S140" s="55"/>
      <c r="T140" s="55"/>
      <c r="U140" s="55"/>
      <c r="V140" s="55"/>
      <c r="W140" s="55"/>
      <c r="X140" s="55"/>
      <c r="Y140" s="55"/>
      <c r="Z140" s="55"/>
    </row>
    <row r="141" spans="1:26" ht="12.75" customHeight="1">
      <c r="A141" s="55"/>
      <c r="B141" s="55"/>
      <c r="C141" s="342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358"/>
      <c r="Q141" s="358"/>
      <c r="R141" s="358"/>
      <c r="S141" s="55"/>
      <c r="T141" s="55"/>
      <c r="U141" s="55"/>
      <c r="V141" s="55"/>
      <c r="W141" s="55"/>
      <c r="X141" s="55"/>
      <c r="Y141" s="55"/>
      <c r="Z141" s="55"/>
    </row>
    <row r="142" spans="1:26" ht="12.75" customHeight="1">
      <c r="A142" s="55"/>
      <c r="B142" s="55"/>
      <c r="C142" s="342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358"/>
      <c r="Q142" s="358"/>
      <c r="R142" s="358"/>
      <c r="S142" s="55"/>
      <c r="T142" s="55"/>
      <c r="U142" s="55"/>
      <c r="V142" s="55"/>
      <c r="W142" s="55"/>
      <c r="X142" s="55"/>
      <c r="Y142" s="55"/>
      <c r="Z142" s="55"/>
    </row>
    <row r="143" spans="1:26" ht="12.75" customHeight="1">
      <c r="A143" s="55"/>
      <c r="B143" s="55"/>
      <c r="C143" s="342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358"/>
      <c r="Q143" s="358"/>
      <c r="R143" s="358"/>
      <c r="S143" s="55"/>
      <c r="T143" s="55"/>
      <c r="U143" s="55"/>
      <c r="V143" s="55"/>
      <c r="W143" s="55"/>
      <c r="X143" s="55"/>
      <c r="Y143" s="55"/>
      <c r="Z143" s="55"/>
    </row>
    <row r="144" spans="1:26" ht="12.75" customHeight="1">
      <c r="A144" s="55"/>
      <c r="B144" s="55"/>
      <c r="C144" s="342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358"/>
      <c r="Q144" s="358"/>
      <c r="R144" s="358"/>
      <c r="S144" s="55"/>
      <c r="T144" s="55"/>
      <c r="U144" s="55"/>
      <c r="V144" s="55"/>
      <c r="W144" s="55"/>
      <c r="X144" s="55"/>
      <c r="Y144" s="55"/>
      <c r="Z144" s="55"/>
    </row>
    <row r="145" spans="1:26" ht="12.75" customHeight="1">
      <c r="A145" s="55"/>
      <c r="B145" s="55"/>
      <c r="C145" s="342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358"/>
      <c r="Q145" s="358"/>
      <c r="R145" s="358"/>
      <c r="S145" s="55"/>
      <c r="T145" s="55"/>
      <c r="U145" s="55"/>
      <c r="V145" s="55"/>
      <c r="W145" s="55"/>
      <c r="X145" s="55"/>
      <c r="Y145" s="55"/>
      <c r="Z145" s="55"/>
    </row>
    <row r="146" spans="1:26" ht="12.75" customHeight="1">
      <c r="A146" s="55"/>
      <c r="B146" s="55"/>
      <c r="C146" s="342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358"/>
      <c r="Q146" s="358"/>
      <c r="R146" s="358"/>
      <c r="S146" s="55"/>
      <c r="T146" s="55"/>
      <c r="U146" s="55"/>
      <c r="V146" s="55"/>
      <c r="W146" s="55"/>
      <c r="X146" s="55"/>
      <c r="Y146" s="55"/>
      <c r="Z146" s="55"/>
    </row>
    <row r="147" spans="1:26" ht="12.75" customHeight="1">
      <c r="A147" s="55"/>
      <c r="B147" s="55"/>
      <c r="C147" s="342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358"/>
      <c r="Q147" s="358"/>
      <c r="R147" s="358"/>
      <c r="S147" s="55"/>
      <c r="T147" s="55"/>
      <c r="U147" s="55"/>
      <c r="V147" s="55"/>
      <c r="W147" s="55"/>
      <c r="X147" s="55"/>
      <c r="Y147" s="55"/>
      <c r="Z147" s="55"/>
    </row>
    <row r="148" spans="1:26" ht="12.75" customHeight="1">
      <c r="A148" s="55"/>
      <c r="B148" s="55"/>
      <c r="C148" s="342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358"/>
      <c r="Q148" s="358"/>
      <c r="R148" s="358"/>
      <c r="S148" s="55"/>
      <c r="T148" s="55"/>
      <c r="U148" s="55"/>
      <c r="V148" s="55"/>
      <c r="W148" s="55"/>
      <c r="X148" s="55"/>
      <c r="Y148" s="55"/>
      <c r="Z148" s="55"/>
    </row>
    <row r="149" spans="1:26" ht="12.75" customHeight="1">
      <c r="A149" s="55"/>
      <c r="B149" s="55"/>
      <c r="C149" s="342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358"/>
      <c r="Q149" s="358"/>
      <c r="R149" s="358"/>
      <c r="S149" s="55"/>
      <c r="T149" s="55"/>
      <c r="U149" s="55"/>
      <c r="V149" s="55"/>
      <c r="W149" s="55"/>
      <c r="X149" s="55"/>
      <c r="Y149" s="55"/>
      <c r="Z149" s="55"/>
    </row>
    <row r="150" spans="1:26" ht="12.75" customHeight="1">
      <c r="A150" s="55"/>
      <c r="B150" s="55"/>
      <c r="C150" s="342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358"/>
      <c r="Q150" s="358"/>
      <c r="R150" s="358"/>
      <c r="S150" s="55"/>
      <c r="T150" s="55"/>
      <c r="U150" s="55"/>
      <c r="V150" s="55"/>
      <c r="W150" s="55"/>
      <c r="X150" s="55"/>
      <c r="Y150" s="55"/>
      <c r="Z150" s="55"/>
    </row>
    <row r="151" spans="1:26" ht="12.75" customHeight="1">
      <c r="A151" s="55"/>
      <c r="B151" s="55"/>
      <c r="C151" s="342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358"/>
      <c r="Q151" s="358"/>
      <c r="R151" s="358"/>
      <c r="S151" s="55"/>
      <c r="T151" s="55"/>
      <c r="U151" s="55"/>
      <c r="V151" s="55"/>
      <c r="W151" s="55"/>
      <c r="X151" s="55"/>
      <c r="Y151" s="55"/>
      <c r="Z151" s="55"/>
    </row>
    <row r="152" spans="1:26" ht="12.75" customHeight="1">
      <c r="A152" s="55"/>
      <c r="B152" s="55"/>
      <c r="C152" s="342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358"/>
      <c r="Q152" s="358"/>
      <c r="R152" s="358"/>
      <c r="S152" s="55"/>
      <c r="T152" s="55"/>
      <c r="U152" s="55"/>
      <c r="V152" s="55"/>
      <c r="W152" s="55"/>
      <c r="X152" s="55"/>
      <c r="Y152" s="55"/>
      <c r="Z152" s="55"/>
    </row>
    <row r="153" spans="1:26" ht="12.75" customHeight="1">
      <c r="A153" s="55"/>
      <c r="B153" s="55"/>
      <c r="C153" s="342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358"/>
      <c r="Q153" s="358"/>
      <c r="R153" s="358"/>
      <c r="S153" s="55"/>
      <c r="T153" s="55"/>
      <c r="U153" s="55"/>
      <c r="V153" s="55"/>
      <c r="W153" s="55"/>
      <c r="X153" s="55"/>
      <c r="Y153" s="55"/>
      <c r="Z153" s="55"/>
    </row>
    <row r="154" spans="1:26" ht="12.75" customHeight="1">
      <c r="A154" s="55"/>
      <c r="B154" s="55"/>
      <c r="C154" s="342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358"/>
      <c r="Q154" s="358"/>
      <c r="R154" s="358"/>
      <c r="S154" s="55"/>
      <c r="T154" s="55"/>
      <c r="U154" s="55"/>
      <c r="V154" s="55"/>
      <c r="W154" s="55"/>
      <c r="X154" s="55"/>
      <c r="Y154" s="55"/>
      <c r="Z154" s="55"/>
    </row>
    <row r="155" spans="1:26" ht="12.75" customHeight="1">
      <c r="A155" s="55"/>
      <c r="B155" s="55"/>
      <c r="C155" s="342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358"/>
      <c r="Q155" s="358"/>
      <c r="R155" s="358"/>
      <c r="S155" s="55"/>
      <c r="T155" s="55"/>
      <c r="U155" s="55"/>
      <c r="V155" s="55"/>
      <c r="W155" s="55"/>
      <c r="X155" s="55"/>
      <c r="Y155" s="55"/>
      <c r="Z155" s="55"/>
    </row>
    <row r="156" spans="1:26" ht="12.75" customHeight="1">
      <c r="A156" s="55"/>
      <c r="B156" s="55"/>
      <c r="C156" s="342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358"/>
      <c r="Q156" s="358"/>
      <c r="R156" s="358"/>
      <c r="S156" s="55"/>
      <c r="T156" s="55"/>
      <c r="U156" s="55"/>
      <c r="V156" s="55"/>
      <c r="W156" s="55"/>
      <c r="X156" s="55"/>
      <c r="Y156" s="55"/>
      <c r="Z156" s="55"/>
    </row>
    <row r="157" spans="1:26" ht="12.75" customHeight="1">
      <c r="A157" s="55"/>
      <c r="B157" s="55"/>
      <c r="C157" s="342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358"/>
      <c r="Q157" s="358"/>
      <c r="R157" s="358"/>
      <c r="S157" s="55"/>
      <c r="T157" s="55"/>
      <c r="U157" s="55"/>
      <c r="V157" s="55"/>
      <c r="W157" s="55"/>
      <c r="X157" s="55"/>
      <c r="Y157" s="55"/>
      <c r="Z157" s="55"/>
    </row>
    <row r="158" spans="1:26" ht="12.75" customHeight="1">
      <c r="A158" s="55"/>
      <c r="B158" s="55"/>
      <c r="C158" s="342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358"/>
      <c r="Q158" s="358"/>
      <c r="R158" s="358"/>
      <c r="S158" s="55"/>
      <c r="T158" s="55"/>
      <c r="U158" s="55"/>
      <c r="V158" s="55"/>
      <c r="W158" s="55"/>
      <c r="X158" s="55"/>
      <c r="Y158" s="55"/>
      <c r="Z158" s="55"/>
    </row>
    <row r="159" spans="1:26" ht="12.75" customHeight="1">
      <c r="A159" s="55"/>
      <c r="B159" s="55"/>
      <c r="C159" s="342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358"/>
      <c r="Q159" s="358"/>
      <c r="R159" s="358"/>
      <c r="S159" s="55"/>
      <c r="T159" s="55"/>
      <c r="U159" s="55"/>
      <c r="V159" s="55"/>
      <c r="W159" s="55"/>
      <c r="X159" s="55"/>
      <c r="Y159" s="55"/>
      <c r="Z159" s="55"/>
    </row>
    <row r="160" spans="1:26" ht="12.75" customHeight="1">
      <c r="A160" s="55"/>
      <c r="B160" s="55"/>
      <c r="C160" s="342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358"/>
      <c r="Q160" s="358"/>
      <c r="R160" s="358"/>
      <c r="S160" s="55"/>
      <c r="T160" s="55"/>
      <c r="U160" s="55"/>
      <c r="V160" s="55"/>
      <c r="W160" s="55"/>
      <c r="X160" s="55"/>
      <c r="Y160" s="55"/>
      <c r="Z160" s="55"/>
    </row>
    <row r="161" spans="1:26" ht="12.75" customHeight="1">
      <c r="A161" s="55"/>
      <c r="B161" s="55"/>
      <c r="C161" s="342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358"/>
      <c r="Q161" s="358"/>
      <c r="R161" s="358"/>
      <c r="S161" s="55"/>
      <c r="T161" s="55"/>
      <c r="U161" s="55"/>
      <c r="V161" s="55"/>
      <c r="W161" s="55"/>
      <c r="X161" s="55"/>
      <c r="Y161" s="55"/>
      <c r="Z161" s="55"/>
    </row>
    <row r="162" spans="1:26" ht="12.75" customHeight="1">
      <c r="A162" s="55"/>
      <c r="B162" s="55"/>
      <c r="C162" s="342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358"/>
      <c r="Q162" s="358"/>
      <c r="R162" s="358"/>
      <c r="S162" s="55"/>
      <c r="T162" s="55"/>
      <c r="U162" s="55"/>
      <c r="V162" s="55"/>
      <c r="W162" s="55"/>
      <c r="X162" s="55"/>
      <c r="Y162" s="55"/>
      <c r="Z162" s="55"/>
    </row>
    <row r="163" spans="1:26" ht="12.75" customHeight="1">
      <c r="A163" s="55"/>
      <c r="B163" s="55"/>
      <c r="C163" s="342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358"/>
      <c r="Q163" s="358"/>
      <c r="R163" s="358"/>
      <c r="S163" s="55"/>
      <c r="T163" s="55"/>
      <c r="U163" s="55"/>
      <c r="V163" s="55"/>
      <c r="W163" s="55"/>
      <c r="X163" s="55"/>
      <c r="Y163" s="55"/>
      <c r="Z163" s="55"/>
    </row>
    <row r="164" spans="1:26" ht="12.75" customHeight="1">
      <c r="A164" s="55"/>
      <c r="B164" s="55"/>
      <c r="C164" s="342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358"/>
      <c r="Q164" s="358"/>
      <c r="R164" s="358"/>
      <c r="S164" s="55"/>
      <c r="T164" s="55"/>
      <c r="U164" s="55"/>
      <c r="V164" s="55"/>
      <c r="W164" s="55"/>
      <c r="X164" s="55"/>
      <c r="Y164" s="55"/>
      <c r="Z164" s="55"/>
    </row>
    <row r="165" spans="1:26" ht="12.75" customHeight="1">
      <c r="A165" s="55"/>
      <c r="B165" s="55"/>
      <c r="C165" s="342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358"/>
      <c r="Q165" s="358"/>
      <c r="R165" s="358"/>
      <c r="S165" s="55"/>
      <c r="T165" s="55"/>
      <c r="U165" s="55"/>
      <c r="V165" s="55"/>
      <c r="W165" s="55"/>
      <c r="X165" s="55"/>
      <c r="Y165" s="55"/>
      <c r="Z165" s="55"/>
    </row>
    <row r="166" spans="1:26" ht="12.75" customHeight="1">
      <c r="A166" s="55"/>
      <c r="B166" s="55"/>
      <c r="C166" s="342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358"/>
      <c r="Q166" s="358"/>
      <c r="R166" s="358"/>
      <c r="S166" s="55"/>
      <c r="T166" s="55"/>
      <c r="U166" s="55"/>
      <c r="V166" s="55"/>
      <c r="W166" s="55"/>
      <c r="X166" s="55"/>
      <c r="Y166" s="55"/>
      <c r="Z166" s="55"/>
    </row>
    <row r="167" spans="1:26" ht="12.75" customHeight="1">
      <c r="A167" s="55"/>
      <c r="B167" s="55"/>
      <c r="C167" s="342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358"/>
      <c r="Q167" s="358"/>
      <c r="R167" s="358"/>
      <c r="S167" s="55"/>
      <c r="T167" s="55"/>
      <c r="U167" s="55"/>
      <c r="V167" s="55"/>
      <c r="W167" s="55"/>
      <c r="X167" s="55"/>
      <c r="Y167" s="55"/>
      <c r="Z167" s="55"/>
    </row>
    <row r="168" spans="1:26" ht="12.75" customHeight="1">
      <c r="A168" s="55"/>
      <c r="B168" s="55"/>
      <c r="C168" s="342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358"/>
      <c r="Q168" s="358"/>
      <c r="R168" s="358"/>
      <c r="S168" s="55"/>
      <c r="T168" s="55"/>
      <c r="U168" s="55"/>
      <c r="V168" s="55"/>
      <c r="W168" s="55"/>
      <c r="X168" s="55"/>
      <c r="Y168" s="55"/>
      <c r="Z168" s="55"/>
    </row>
    <row r="169" spans="1:26" ht="12.75" customHeight="1">
      <c r="A169" s="55"/>
      <c r="B169" s="55"/>
      <c r="C169" s="342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358"/>
      <c r="Q169" s="358"/>
      <c r="R169" s="358"/>
      <c r="S169" s="55"/>
      <c r="T169" s="55"/>
      <c r="U169" s="55"/>
      <c r="V169" s="55"/>
      <c r="W169" s="55"/>
      <c r="X169" s="55"/>
      <c r="Y169" s="55"/>
      <c r="Z169" s="55"/>
    </row>
    <row r="170" spans="1:26" ht="12.75" customHeight="1">
      <c r="A170" s="55"/>
      <c r="B170" s="55"/>
      <c r="C170" s="342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358"/>
      <c r="Q170" s="358"/>
      <c r="R170" s="358"/>
      <c r="S170" s="55"/>
      <c r="T170" s="55"/>
      <c r="U170" s="55"/>
      <c r="V170" s="55"/>
      <c r="W170" s="55"/>
      <c r="X170" s="55"/>
      <c r="Y170" s="55"/>
      <c r="Z170" s="55"/>
    </row>
    <row r="171" spans="1:26" ht="12.75" customHeight="1">
      <c r="A171" s="55"/>
      <c r="B171" s="55"/>
      <c r="C171" s="342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358"/>
      <c r="Q171" s="358"/>
      <c r="R171" s="358"/>
      <c r="S171" s="55"/>
      <c r="T171" s="55"/>
      <c r="U171" s="55"/>
      <c r="V171" s="55"/>
      <c r="W171" s="55"/>
      <c r="X171" s="55"/>
      <c r="Y171" s="55"/>
      <c r="Z171" s="55"/>
    </row>
    <row r="172" spans="1:26" ht="12.75" customHeight="1">
      <c r="A172" s="55"/>
      <c r="B172" s="55"/>
      <c r="C172" s="342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358"/>
      <c r="Q172" s="358"/>
      <c r="R172" s="358"/>
      <c r="S172" s="55"/>
      <c r="T172" s="55"/>
      <c r="U172" s="55"/>
      <c r="V172" s="55"/>
      <c r="W172" s="55"/>
      <c r="X172" s="55"/>
      <c r="Y172" s="55"/>
      <c r="Z172" s="55"/>
    </row>
    <row r="173" spans="1:26" ht="12.75" customHeight="1">
      <c r="A173" s="55"/>
      <c r="B173" s="55"/>
      <c r="C173" s="342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358"/>
      <c r="Q173" s="358"/>
      <c r="R173" s="358"/>
      <c r="S173" s="55"/>
      <c r="T173" s="55"/>
      <c r="U173" s="55"/>
      <c r="V173" s="55"/>
      <c r="W173" s="55"/>
      <c r="X173" s="55"/>
      <c r="Y173" s="55"/>
      <c r="Z173" s="55"/>
    </row>
    <row r="174" spans="1:26" ht="12.75" customHeight="1">
      <c r="A174" s="55"/>
      <c r="B174" s="55"/>
      <c r="C174" s="342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358"/>
      <c r="Q174" s="358"/>
      <c r="R174" s="358"/>
      <c r="S174" s="55"/>
      <c r="T174" s="55"/>
      <c r="U174" s="55"/>
      <c r="V174" s="55"/>
      <c r="W174" s="55"/>
      <c r="X174" s="55"/>
      <c r="Y174" s="55"/>
      <c r="Z174" s="55"/>
    </row>
    <row r="175" spans="1:26" ht="12.75" customHeight="1">
      <c r="A175" s="55"/>
      <c r="B175" s="55"/>
      <c r="C175" s="342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358"/>
      <c r="Q175" s="358"/>
      <c r="R175" s="358"/>
      <c r="S175" s="55"/>
      <c r="T175" s="55"/>
      <c r="U175" s="55"/>
      <c r="V175" s="55"/>
      <c r="W175" s="55"/>
      <c r="X175" s="55"/>
      <c r="Y175" s="55"/>
      <c r="Z175" s="55"/>
    </row>
    <row r="176" spans="1:26" ht="12.75" customHeight="1">
      <c r="A176" s="55"/>
      <c r="B176" s="55"/>
      <c r="C176" s="342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358"/>
      <c r="Q176" s="358"/>
      <c r="R176" s="358"/>
      <c r="S176" s="55"/>
      <c r="T176" s="55"/>
      <c r="U176" s="55"/>
      <c r="V176" s="55"/>
      <c r="W176" s="55"/>
      <c r="X176" s="55"/>
      <c r="Y176" s="55"/>
      <c r="Z176" s="55"/>
    </row>
    <row r="177" spans="1:26" ht="12.75" customHeight="1">
      <c r="A177" s="55"/>
      <c r="B177" s="55"/>
      <c r="C177" s="342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358"/>
      <c r="Q177" s="358"/>
      <c r="R177" s="358"/>
      <c r="S177" s="55"/>
      <c r="T177" s="55"/>
      <c r="U177" s="55"/>
      <c r="V177" s="55"/>
      <c r="W177" s="55"/>
      <c r="X177" s="55"/>
      <c r="Y177" s="55"/>
      <c r="Z177" s="55"/>
    </row>
    <row r="178" spans="1:26" ht="12.75" customHeight="1">
      <c r="A178" s="55"/>
      <c r="B178" s="55"/>
      <c r="C178" s="342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358"/>
      <c r="Q178" s="358"/>
      <c r="R178" s="358"/>
      <c r="S178" s="55"/>
      <c r="T178" s="55"/>
      <c r="U178" s="55"/>
      <c r="V178" s="55"/>
      <c r="W178" s="55"/>
      <c r="X178" s="55"/>
      <c r="Y178" s="55"/>
      <c r="Z178" s="55"/>
    </row>
    <row r="179" spans="1:26" ht="12.75" customHeight="1">
      <c r="A179" s="55"/>
      <c r="B179" s="55"/>
      <c r="C179" s="342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358"/>
      <c r="Q179" s="358"/>
      <c r="R179" s="358"/>
      <c r="S179" s="55"/>
      <c r="T179" s="55"/>
      <c r="U179" s="55"/>
      <c r="V179" s="55"/>
      <c r="W179" s="55"/>
      <c r="X179" s="55"/>
      <c r="Y179" s="55"/>
      <c r="Z179" s="55"/>
    </row>
    <row r="180" spans="1:26" ht="12.75" customHeight="1">
      <c r="A180" s="55"/>
      <c r="B180" s="55"/>
      <c r="C180" s="342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358"/>
      <c r="Q180" s="358"/>
      <c r="R180" s="358"/>
      <c r="S180" s="55"/>
      <c r="T180" s="55"/>
      <c r="U180" s="55"/>
      <c r="V180" s="55"/>
      <c r="W180" s="55"/>
      <c r="X180" s="55"/>
      <c r="Y180" s="55"/>
      <c r="Z180" s="55"/>
    </row>
    <row r="181" spans="1:26" ht="12.75" customHeight="1">
      <c r="A181" s="55"/>
      <c r="B181" s="55"/>
      <c r="C181" s="342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358"/>
      <c r="Q181" s="358"/>
      <c r="R181" s="358"/>
      <c r="S181" s="55"/>
      <c r="T181" s="55"/>
      <c r="U181" s="55"/>
      <c r="V181" s="55"/>
      <c r="W181" s="55"/>
      <c r="X181" s="55"/>
      <c r="Y181" s="55"/>
      <c r="Z181" s="55"/>
    </row>
    <row r="182" spans="1:26" ht="12.75" customHeight="1">
      <c r="A182" s="55"/>
      <c r="B182" s="55"/>
      <c r="C182" s="342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358"/>
      <c r="Q182" s="358"/>
      <c r="R182" s="358"/>
      <c r="S182" s="55"/>
      <c r="T182" s="55"/>
      <c r="U182" s="55"/>
      <c r="V182" s="55"/>
      <c r="W182" s="55"/>
      <c r="X182" s="55"/>
      <c r="Y182" s="55"/>
      <c r="Z182" s="55"/>
    </row>
    <row r="183" spans="1:26" ht="12.75" customHeight="1">
      <c r="A183" s="55"/>
      <c r="B183" s="55"/>
      <c r="C183" s="342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358"/>
      <c r="Q183" s="358"/>
      <c r="R183" s="358"/>
      <c r="S183" s="55"/>
      <c r="T183" s="55"/>
      <c r="U183" s="55"/>
      <c r="V183" s="55"/>
      <c r="W183" s="55"/>
      <c r="X183" s="55"/>
      <c r="Y183" s="55"/>
      <c r="Z183" s="55"/>
    </row>
    <row r="184" spans="1:26" ht="12.75" customHeight="1">
      <c r="A184" s="55"/>
      <c r="B184" s="55"/>
      <c r="C184" s="342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358"/>
      <c r="Q184" s="358"/>
      <c r="R184" s="358"/>
      <c r="S184" s="55"/>
      <c r="T184" s="55"/>
      <c r="U184" s="55"/>
      <c r="V184" s="55"/>
      <c r="W184" s="55"/>
      <c r="X184" s="55"/>
      <c r="Y184" s="55"/>
      <c r="Z184" s="55"/>
    </row>
    <row r="185" spans="1:26" ht="12.75" customHeight="1">
      <c r="A185" s="55"/>
      <c r="B185" s="55"/>
      <c r="C185" s="342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358"/>
      <c r="Q185" s="358"/>
      <c r="R185" s="358"/>
      <c r="S185" s="55"/>
      <c r="T185" s="55"/>
      <c r="U185" s="55"/>
      <c r="V185" s="55"/>
      <c r="W185" s="55"/>
      <c r="X185" s="55"/>
      <c r="Y185" s="55"/>
      <c r="Z185" s="55"/>
    </row>
    <row r="186" spans="1:26" ht="12.75" customHeight="1">
      <c r="A186" s="55"/>
      <c r="B186" s="55"/>
      <c r="C186" s="342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358"/>
      <c r="Q186" s="358"/>
      <c r="R186" s="358"/>
      <c r="S186" s="55"/>
      <c r="T186" s="55"/>
      <c r="U186" s="55"/>
      <c r="V186" s="55"/>
      <c r="W186" s="55"/>
      <c r="X186" s="55"/>
      <c r="Y186" s="55"/>
      <c r="Z186" s="55"/>
    </row>
    <row r="187" spans="1:26" ht="12.75" customHeight="1">
      <c r="A187" s="55"/>
      <c r="B187" s="55"/>
      <c r="C187" s="342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358"/>
      <c r="Q187" s="358"/>
      <c r="R187" s="358"/>
      <c r="S187" s="55"/>
      <c r="T187" s="55"/>
      <c r="U187" s="55"/>
      <c r="V187" s="55"/>
      <c r="W187" s="55"/>
      <c r="X187" s="55"/>
      <c r="Y187" s="55"/>
      <c r="Z187" s="55"/>
    </row>
    <row r="188" spans="1:26" ht="12.75" customHeight="1">
      <c r="A188" s="55"/>
      <c r="B188" s="55"/>
      <c r="C188" s="342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358"/>
      <c r="Q188" s="358"/>
      <c r="R188" s="358"/>
      <c r="S188" s="55"/>
      <c r="T188" s="55"/>
      <c r="U188" s="55"/>
      <c r="V188" s="55"/>
      <c r="W188" s="55"/>
      <c r="X188" s="55"/>
      <c r="Y188" s="55"/>
      <c r="Z188" s="55"/>
    </row>
    <row r="189" spans="1:26" ht="12.75" customHeight="1">
      <c r="A189" s="55"/>
      <c r="B189" s="55"/>
      <c r="C189" s="342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358"/>
      <c r="Q189" s="358"/>
      <c r="R189" s="358"/>
      <c r="S189" s="55"/>
      <c r="T189" s="55"/>
      <c r="U189" s="55"/>
      <c r="V189" s="55"/>
      <c r="W189" s="55"/>
      <c r="X189" s="55"/>
      <c r="Y189" s="55"/>
      <c r="Z189" s="55"/>
    </row>
    <row r="190" spans="1:26" ht="12.75" customHeight="1">
      <c r="A190" s="55"/>
      <c r="B190" s="55"/>
      <c r="C190" s="342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358"/>
      <c r="Q190" s="358"/>
      <c r="R190" s="358"/>
      <c r="S190" s="55"/>
      <c r="T190" s="55"/>
      <c r="U190" s="55"/>
      <c r="V190" s="55"/>
      <c r="W190" s="55"/>
      <c r="X190" s="55"/>
      <c r="Y190" s="55"/>
      <c r="Z190" s="55"/>
    </row>
    <row r="191" spans="1:26" ht="12.75" customHeight="1">
      <c r="A191" s="55"/>
      <c r="B191" s="55"/>
      <c r="C191" s="342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358"/>
      <c r="Q191" s="358"/>
      <c r="R191" s="358"/>
      <c r="S191" s="55"/>
      <c r="T191" s="55"/>
      <c r="U191" s="55"/>
      <c r="V191" s="55"/>
      <c r="W191" s="55"/>
      <c r="X191" s="55"/>
      <c r="Y191" s="55"/>
      <c r="Z191" s="55"/>
    </row>
    <row r="192" spans="1:26" ht="12.75" customHeight="1">
      <c r="A192" s="55"/>
      <c r="B192" s="55"/>
      <c r="C192" s="342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358"/>
      <c r="Q192" s="358"/>
      <c r="R192" s="358"/>
      <c r="S192" s="55"/>
      <c r="T192" s="55"/>
      <c r="U192" s="55"/>
      <c r="V192" s="55"/>
      <c r="W192" s="55"/>
      <c r="X192" s="55"/>
      <c r="Y192" s="55"/>
      <c r="Z192" s="55"/>
    </row>
    <row r="193" spans="1:26" ht="12.75" customHeight="1">
      <c r="A193" s="55"/>
      <c r="B193" s="55"/>
      <c r="C193" s="342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358"/>
      <c r="Q193" s="358"/>
      <c r="R193" s="358"/>
      <c r="S193" s="55"/>
      <c r="T193" s="55"/>
      <c r="U193" s="55"/>
      <c r="V193" s="55"/>
      <c r="W193" s="55"/>
      <c r="X193" s="55"/>
      <c r="Y193" s="55"/>
      <c r="Z193" s="55"/>
    </row>
    <row r="194" spans="1:26" ht="12.75" customHeight="1">
      <c r="A194" s="55"/>
      <c r="B194" s="55"/>
      <c r="C194" s="342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358"/>
      <c r="Q194" s="358"/>
      <c r="R194" s="358"/>
      <c r="S194" s="55"/>
      <c r="T194" s="55"/>
      <c r="U194" s="55"/>
      <c r="V194" s="55"/>
      <c r="W194" s="55"/>
      <c r="X194" s="55"/>
      <c r="Y194" s="55"/>
      <c r="Z194" s="55"/>
    </row>
    <row r="195" spans="1:26" ht="12.75" customHeight="1">
      <c r="A195" s="55"/>
      <c r="B195" s="55"/>
      <c r="C195" s="342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358"/>
      <c r="Q195" s="358"/>
      <c r="R195" s="358"/>
      <c r="S195" s="55"/>
      <c r="T195" s="55"/>
      <c r="U195" s="55"/>
      <c r="V195" s="55"/>
      <c r="W195" s="55"/>
      <c r="X195" s="55"/>
      <c r="Y195" s="55"/>
      <c r="Z195" s="55"/>
    </row>
    <row r="196" spans="1:26" ht="12.75" customHeight="1">
      <c r="A196" s="55"/>
      <c r="B196" s="55"/>
      <c r="C196" s="342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358"/>
      <c r="Q196" s="358"/>
      <c r="R196" s="358"/>
      <c r="S196" s="55"/>
      <c r="T196" s="55"/>
      <c r="U196" s="55"/>
      <c r="V196" s="55"/>
      <c r="W196" s="55"/>
      <c r="X196" s="55"/>
      <c r="Y196" s="55"/>
      <c r="Z196" s="55"/>
    </row>
    <row r="197" spans="1:26" ht="12.75" customHeight="1">
      <c r="A197" s="55"/>
      <c r="B197" s="55"/>
      <c r="C197" s="342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358"/>
      <c r="Q197" s="358"/>
      <c r="R197" s="358"/>
      <c r="S197" s="55"/>
      <c r="T197" s="55"/>
      <c r="U197" s="55"/>
      <c r="V197" s="55"/>
      <c r="W197" s="55"/>
      <c r="X197" s="55"/>
      <c r="Y197" s="55"/>
      <c r="Z197" s="55"/>
    </row>
    <row r="198" spans="1:26" ht="12.75" customHeight="1">
      <c r="A198" s="55"/>
      <c r="B198" s="55"/>
      <c r="C198" s="342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358"/>
      <c r="Q198" s="358"/>
      <c r="R198" s="358"/>
      <c r="S198" s="55"/>
      <c r="T198" s="55"/>
      <c r="U198" s="55"/>
      <c r="V198" s="55"/>
      <c r="W198" s="55"/>
      <c r="X198" s="55"/>
      <c r="Y198" s="55"/>
      <c r="Z198" s="55"/>
    </row>
    <row r="199" spans="1:26" ht="12.75" customHeight="1">
      <c r="A199" s="55"/>
      <c r="B199" s="55"/>
      <c r="C199" s="342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358"/>
      <c r="Q199" s="358"/>
      <c r="R199" s="358"/>
      <c r="S199" s="55"/>
      <c r="T199" s="55"/>
      <c r="U199" s="55"/>
      <c r="V199" s="55"/>
      <c r="W199" s="55"/>
      <c r="X199" s="55"/>
      <c r="Y199" s="55"/>
      <c r="Z199" s="55"/>
    </row>
    <row r="200" spans="1:26" ht="12.75" customHeight="1">
      <c r="A200" s="55"/>
      <c r="B200" s="55"/>
      <c r="C200" s="342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358"/>
      <c r="Q200" s="358"/>
      <c r="R200" s="358"/>
      <c r="S200" s="55"/>
      <c r="T200" s="55"/>
      <c r="U200" s="55"/>
      <c r="V200" s="55"/>
      <c r="W200" s="55"/>
      <c r="X200" s="55"/>
      <c r="Y200" s="55"/>
      <c r="Z200" s="55"/>
    </row>
    <row r="201" spans="1:26" ht="12.75" customHeight="1">
      <c r="A201" s="55"/>
      <c r="B201" s="55"/>
      <c r="C201" s="342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358"/>
      <c r="Q201" s="358"/>
      <c r="R201" s="358"/>
      <c r="S201" s="55"/>
      <c r="T201" s="55"/>
      <c r="U201" s="55"/>
      <c r="V201" s="55"/>
      <c r="W201" s="55"/>
      <c r="X201" s="55"/>
      <c r="Y201" s="55"/>
      <c r="Z201" s="55"/>
    </row>
    <row r="202" spans="1:26" ht="12.75" customHeight="1">
      <c r="A202" s="55"/>
      <c r="B202" s="55"/>
      <c r="C202" s="342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358"/>
      <c r="Q202" s="358"/>
      <c r="R202" s="358"/>
      <c r="S202" s="55"/>
      <c r="T202" s="55"/>
      <c r="U202" s="55"/>
      <c r="V202" s="55"/>
      <c r="W202" s="55"/>
      <c r="X202" s="55"/>
      <c r="Y202" s="55"/>
      <c r="Z202" s="55"/>
    </row>
    <row r="203" spans="1:26" ht="12.75" customHeight="1">
      <c r="A203" s="55"/>
      <c r="B203" s="55"/>
      <c r="C203" s="342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358"/>
      <c r="Q203" s="358"/>
      <c r="R203" s="358"/>
      <c r="S203" s="55"/>
      <c r="T203" s="55"/>
      <c r="U203" s="55"/>
      <c r="V203" s="55"/>
      <c r="W203" s="55"/>
      <c r="X203" s="55"/>
      <c r="Y203" s="55"/>
      <c r="Z203" s="55"/>
    </row>
    <row r="204" spans="1:26" ht="12.75" customHeight="1">
      <c r="A204" s="55"/>
      <c r="B204" s="55"/>
      <c r="C204" s="342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358"/>
      <c r="Q204" s="358"/>
      <c r="R204" s="358"/>
      <c r="S204" s="55"/>
      <c r="T204" s="55"/>
      <c r="U204" s="55"/>
      <c r="V204" s="55"/>
      <c r="W204" s="55"/>
      <c r="X204" s="55"/>
      <c r="Y204" s="55"/>
      <c r="Z204" s="55"/>
    </row>
    <row r="205" spans="1:26" ht="12.75" customHeight="1">
      <c r="A205" s="55"/>
      <c r="B205" s="55"/>
      <c r="C205" s="342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358"/>
      <c r="Q205" s="358"/>
      <c r="R205" s="358"/>
      <c r="S205" s="55"/>
      <c r="T205" s="55"/>
      <c r="U205" s="55"/>
      <c r="V205" s="55"/>
      <c r="W205" s="55"/>
      <c r="X205" s="55"/>
      <c r="Y205" s="55"/>
      <c r="Z205" s="55"/>
    </row>
    <row r="206" spans="1:26" ht="12.75" customHeight="1">
      <c r="A206" s="55"/>
      <c r="B206" s="55"/>
      <c r="C206" s="342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358"/>
      <c r="Q206" s="358"/>
      <c r="R206" s="358"/>
      <c r="S206" s="55"/>
      <c r="T206" s="55"/>
      <c r="U206" s="55"/>
      <c r="V206" s="55"/>
      <c r="W206" s="55"/>
      <c r="X206" s="55"/>
      <c r="Y206" s="55"/>
      <c r="Z206" s="55"/>
    </row>
    <row r="207" spans="1:26" ht="12.75" customHeight="1">
      <c r="A207" s="55"/>
      <c r="B207" s="55"/>
      <c r="C207" s="342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358"/>
      <c r="Q207" s="358"/>
      <c r="R207" s="358"/>
      <c r="S207" s="55"/>
      <c r="T207" s="55"/>
      <c r="U207" s="55"/>
      <c r="V207" s="55"/>
      <c r="W207" s="55"/>
      <c r="X207" s="55"/>
      <c r="Y207" s="55"/>
      <c r="Z207" s="55"/>
    </row>
    <row r="208" spans="1:26" ht="12.75" customHeight="1">
      <c r="A208" s="55"/>
      <c r="B208" s="55"/>
      <c r="C208" s="342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358"/>
      <c r="Q208" s="358"/>
      <c r="R208" s="358"/>
      <c r="S208" s="55"/>
      <c r="T208" s="55"/>
      <c r="U208" s="55"/>
      <c r="V208" s="55"/>
      <c r="W208" s="55"/>
      <c r="X208" s="55"/>
      <c r="Y208" s="55"/>
      <c r="Z208" s="55"/>
    </row>
    <row r="209" spans="1:26" ht="12.75" customHeight="1">
      <c r="A209" s="55"/>
      <c r="B209" s="55"/>
      <c r="C209" s="342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358"/>
      <c r="Q209" s="358"/>
      <c r="R209" s="358"/>
      <c r="S209" s="55"/>
      <c r="T209" s="55"/>
      <c r="U209" s="55"/>
      <c r="V209" s="55"/>
      <c r="W209" s="55"/>
      <c r="X209" s="55"/>
      <c r="Y209" s="55"/>
      <c r="Z209" s="55"/>
    </row>
    <row r="210" spans="1:26" ht="12.75" customHeight="1">
      <c r="A210" s="55"/>
      <c r="B210" s="55"/>
      <c r="C210" s="342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358"/>
      <c r="Q210" s="358"/>
      <c r="R210" s="358"/>
      <c r="S210" s="55"/>
      <c r="T210" s="55"/>
      <c r="U210" s="55"/>
      <c r="V210" s="55"/>
      <c r="W210" s="55"/>
      <c r="X210" s="55"/>
      <c r="Y210" s="55"/>
      <c r="Z210" s="55"/>
    </row>
    <row r="211" spans="1:26" ht="12.75" customHeight="1">
      <c r="A211" s="55"/>
      <c r="B211" s="55"/>
      <c r="C211" s="342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358"/>
      <c r="Q211" s="358"/>
      <c r="R211" s="358"/>
      <c r="S211" s="55"/>
      <c r="T211" s="55"/>
      <c r="U211" s="55"/>
      <c r="V211" s="55"/>
      <c r="W211" s="55"/>
      <c r="X211" s="55"/>
      <c r="Y211" s="55"/>
      <c r="Z211" s="55"/>
    </row>
    <row r="212" spans="1:26" ht="12.75" customHeight="1">
      <c r="A212" s="55"/>
      <c r="B212" s="55"/>
      <c r="C212" s="342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358"/>
      <c r="Q212" s="358"/>
      <c r="R212" s="358"/>
      <c r="S212" s="55"/>
      <c r="T212" s="55"/>
      <c r="U212" s="55"/>
      <c r="V212" s="55"/>
      <c r="W212" s="55"/>
      <c r="X212" s="55"/>
      <c r="Y212" s="55"/>
      <c r="Z212" s="55"/>
    </row>
    <row r="213" spans="1:26" ht="12.75" customHeight="1">
      <c r="A213" s="55"/>
      <c r="B213" s="55"/>
      <c r="C213" s="342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358"/>
      <c r="Q213" s="358"/>
      <c r="R213" s="358"/>
      <c r="S213" s="55"/>
      <c r="T213" s="55"/>
      <c r="U213" s="55"/>
      <c r="V213" s="55"/>
      <c r="W213" s="55"/>
      <c r="X213" s="55"/>
      <c r="Y213" s="55"/>
      <c r="Z213" s="55"/>
    </row>
    <row r="214" spans="1:26" ht="12.75" customHeight="1">
      <c r="A214" s="55"/>
      <c r="B214" s="55"/>
      <c r="C214" s="342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358"/>
      <c r="Q214" s="358"/>
      <c r="R214" s="358"/>
      <c r="S214" s="55"/>
      <c r="T214" s="55"/>
      <c r="U214" s="55"/>
      <c r="V214" s="55"/>
      <c r="W214" s="55"/>
      <c r="X214" s="55"/>
      <c r="Y214" s="55"/>
      <c r="Z214" s="55"/>
    </row>
    <row r="215" spans="1:26" ht="12.75" customHeight="1">
      <c r="A215" s="55"/>
      <c r="B215" s="55"/>
      <c r="C215" s="342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358"/>
      <c r="Q215" s="358"/>
      <c r="R215" s="358"/>
      <c r="S215" s="55"/>
      <c r="T215" s="55"/>
      <c r="U215" s="55"/>
      <c r="V215" s="55"/>
      <c r="W215" s="55"/>
      <c r="X215" s="55"/>
      <c r="Y215" s="55"/>
      <c r="Z215" s="55"/>
    </row>
    <row r="216" spans="1:26" ht="12.75" customHeight="1">
      <c r="A216" s="55"/>
      <c r="B216" s="55"/>
      <c r="C216" s="342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358"/>
      <c r="Q216" s="358"/>
      <c r="R216" s="358"/>
      <c r="S216" s="55"/>
      <c r="T216" s="55"/>
      <c r="U216" s="55"/>
      <c r="V216" s="55"/>
      <c r="W216" s="55"/>
      <c r="X216" s="55"/>
      <c r="Y216" s="55"/>
      <c r="Z216" s="55"/>
    </row>
    <row r="217" spans="1:26" ht="12.75" customHeight="1">
      <c r="A217" s="55"/>
      <c r="B217" s="55"/>
      <c r="C217" s="342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358"/>
      <c r="Q217" s="358"/>
      <c r="R217" s="358"/>
      <c r="S217" s="55"/>
      <c r="T217" s="55"/>
      <c r="U217" s="55"/>
      <c r="V217" s="55"/>
      <c r="W217" s="55"/>
      <c r="X217" s="55"/>
      <c r="Y217" s="55"/>
      <c r="Z217" s="55"/>
    </row>
    <row r="218" spans="1:26" ht="12.75" customHeight="1">
      <c r="A218" s="55"/>
      <c r="B218" s="55"/>
      <c r="C218" s="342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358"/>
      <c r="Q218" s="358"/>
      <c r="R218" s="358"/>
      <c r="S218" s="55"/>
      <c r="T218" s="55"/>
      <c r="U218" s="55"/>
      <c r="V218" s="55"/>
      <c r="W218" s="55"/>
      <c r="X218" s="55"/>
      <c r="Y218" s="55"/>
      <c r="Z218" s="55"/>
    </row>
    <row r="219" spans="1:26" ht="12.75" customHeight="1">
      <c r="A219" s="55"/>
      <c r="B219" s="55"/>
      <c r="C219" s="342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358"/>
      <c r="Q219" s="358"/>
      <c r="R219" s="358"/>
      <c r="S219" s="55"/>
      <c r="T219" s="55"/>
      <c r="U219" s="55"/>
      <c r="V219" s="55"/>
      <c r="W219" s="55"/>
      <c r="X219" s="55"/>
      <c r="Y219" s="55"/>
      <c r="Z219" s="55"/>
    </row>
    <row r="220" spans="1:26" ht="12.75" customHeight="1">
      <c r="A220" s="55"/>
      <c r="B220" s="55"/>
      <c r="C220" s="342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358"/>
      <c r="Q220" s="358"/>
      <c r="R220" s="358"/>
      <c r="S220" s="55"/>
      <c r="T220" s="55"/>
      <c r="U220" s="55"/>
      <c r="V220" s="55"/>
      <c r="W220" s="55"/>
      <c r="X220" s="55"/>
      <c r="Y220" s="55"/>
      <c r="Z220" s="55"/>
    </row>
    <row r="221" spans="1:26" ht="12.75" customHeight="1">
      <c r="A221" s="55"/>
      <c r="B221" s="55"/>
      <c r="C221" s="342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358"/>
      <c r="Q221" s="358"/>
      <c r="R221" s="358"/>
      <c r="S221" s="55"/>
      <c r="T221" s="55"/>
      <c r="U221" s="55"/>
      <c r="V221" s="55"/>
      <c r="W221" s="55"/>
      <c r="X221" s="55"/>
      <c r="Y221" s="55"/>
      <c r="Z221" s="55"/>
    </row>
    <row r="222" spans="1:26" ht="12.75" customHeight="1">
      <c r="A222" s="55"/>
      <c r="B222" s="55"/>
      <c r="C222" s="342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358"/>
      <c r="Q222" s="358"/>
      <c r="R222" s="358"/>
      <c r="S222" s="55"/>
      <c r="T222" s="55"/>
      <c r="U222" s="55"/>
      <c r="V222" s="55"/>
      <c r="W222" s="55"/>
      <c r="X222" s="55"/>
      <c r="Y222" s="55"/>
      <c r="Z222" s="55"/>
    </row>
    <row r="223" spans="1:26" ht="12.75" customHeight="1">
      <c r="A223" s="55"/>
      <c r="B223" s="55"/>
      <c r="C223" s="342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358"/>
      <c r="Q223" s="358"/>
      <c r="R223" s="358"/>
      <c r="S223" s="55"/>
      <c r="T223" s="55"/>
      <c r="U223" s="55"/>
      <c r="V223" s="55"/>
      <c r="W223" s="55"/>
      <c r="X223" s="55"/>
      <c r="Y223" s="55"/>
      <c r="Z223" s="55"/>
    </row>
    <row r="224" spans="1:26" ht="12.75" customHeight="1">
      <c r="A224" s="55"/>
      <c r="B224" s="55"/>
      <c r="C224" s="342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358"/>
      <c r="Q224" s="358"/>
      <c r="R224" s="358"/>
      <c r="S224" s="55"/>
      <c r="T224" s="55"/>
      <c r="U224" s="55"/>
      <c r="V224" s="55"/>
      <c r="W224" s="55"/>
      <c r="X224" s="55"/>
      <c r="Y224" s="55"/>
      <c r="Z224" s="55"/>
    </row>
    <row r="225" spans="1:26" ht="12.75" customHeight="1">
      <c r="A225" s="55"/>
      <c r="B225" s="55"/>
      <c r="C225" s="342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358"/>
      <c r="Q225" s="358"/>
      <c r="R225" s="358"/>
      <c r="S225" s="55"/>
      <c r="T225" s="55"/>
      <c r="U225" s="55"/>
      <c r="V225" s="55"/>
      <c r="W225" s="55"/>
      <c r="X225" s="55"/>
      <c r="Y225" s="55"/>
      <c r="Z225" s="55"/>
    </row>
    <row r="226" spans="1:26" ht="12.75" customHeight="1">
      <c r="A226" s="55"/>
      <c r="B226" s="55"/>
      <c r="C226" s="342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358"/>
      <c r="Q226" s="358"/>
      <c r="R226" s="358"/>
      <c r="S226" s="55"/>
      <c r="T226" s="55"/>
      <c r="U226" s="55"/>
      <c r="V226" s="55"/>
      <c r="W226" s="55"/>
      <c r="X226" s="55"/>
      <c r="Y226" s="55"/>
      <c r="Z226" s="55"/>
    </row>
    <row r="227" spans="1:26" ht="12.75" customHeight="1">
      <c r="A227" s="55"/>
      <c r="B227" s="55"/>
      <c r="C227" s="342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358"/>
      <c r="Q227" s="358"/>
      <c r="R227" s="358"/>
      <c r="S227" s="55"/>
      <c r="T227" s="55"/>
      <c r="U227" s="55"/>
      <c r="V227" s="55"/>
      <c r="W227" s="55"/>
      <c r="X227" s="55"/>
      <c r="Y227" s="55"/>
      <c r="Z227" s="55"/>
    </row>
    <row r="228" spans="1:26" ht="12.75" customHeight="1">
      <c r="A228" s="55"/>
      <c r="B228" s="55"/>
      <c r="C228" s="342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358"/>
      <c r="Q228" s="358"/>
      <c r="R228" s="358"/>
      <c r="S228" s="55"/>
      <c r="T228" s="55"/>
      <c r="U228" s="55"/>
      <c r="V228" s="55"/>
      <c r="W228" s="55"/>
      <c r="X228" s="55"/>
      <c r="Y228" s="55"/>
      <c r="Z228" s="55"/>
    </row>
    <row r="229" spans="1:26" ht="12.75" customHeight="1">
      <c r="A229" s="55"/>
      <c r="B229" s="55"/>
      <c r="C229" s="342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358"/>
      <c r="Q229" s="358"/>
      <c r="R229" s="358"/>
      <c r="S229" s="55"/>
      <c r="T229" s="55"/>
      <c r="U229" s="55"/>
      <c r="V229" s="55"/>
      <c r="W229" s="55"/>
      <c r="X229" s="55"/>
      <c r="Y229" s="55"/>
      <c r="Z229" s="55"/>
    </row>
    <row r="230" spans="1:26" ht="12.75" customHeight="1">
      <c r="A230" s="55"/>
      <c r="B230" s="55"/>
      <c r="C230" s="342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358"/>
      <c r="Q230" s="358"/>
      <c r="R230" s="358"/>
      <c r="S230" s="55"/>
      <c r="T230" s="55"/>
      <c r="U230" s="55"/>
      <c r="V230" s="55"/>
      <c r="W230" s="55"/>
      <c r="X230" s="55"/>
      <c r="Y230" s="55"/>
      <c r="Z230" s="55"/>
    </row>
    <row r="231" spans="1:26" ht="12.75" customHeight="1">
      <c r="A231" s="55"/>
      <c r="B231" s="55"/>
      <c r="C231" s="342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358"/>
      <c r="Q231" s="358"/>
      <c r="R231" s="358"/>
      <c r="S231" s="55"/>
      <c r="T231" s="55"/>
      <c r="U231" s="55"/>
      <c r="V231" s="55"/>
      <c r="W231" s="55"/>
      <c r="X231" s="55"/>
      <c r="Y231" s="55"/>
      <c r="Z231" s="55"/>
    </row>
    <row r="232" spans="1:26" ht="12.75" customHeight="1">
      <c r="A232" s="55"/>
      <c r="B232" s="55"/>
      <c r="C232" s="342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358"/>
      <c r="Q232" s="358"/>
      <c r="R232" s="358"/>
      <c r="S232" s="55"/>
      <c r="T232" s="55"/>
      <c r="U232" s="55"/>
      <c r="V232" s="55"/>
      <c r="W232" s="55"/>
      <c r="X232" s="55"/>
      <c r="Y232" s="55"/>
      <c r="Z232" s="55"/>
    </row>
    <row r="233" spans="1:26" ht="12.75" customHeight="1">
      <c r="A233" s="55"/>
      <c r="B233" s="55"/>
      <c r="C233" s="342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358"/>
      <c r="Q233" s="358"/>
      <c r="R233" s="358"/>
      <c r="S233" s="55"/>
      <c r="T233" s="55"/>
      <c r="U233" s="55"/>
      <c r="V233" s="55"/>
      <c r="W233" s="55"/>
      <c r="X233" s="55"/>
      <c r="Y233" s="55"/>
      <c r="Z233" s="55"/>
    </row>
    <row r="234" spans="1:26" ht="12.75" customHeight="1">
      <c r="A234" s="55"/>
      <c r="B234" s="55"/>
      <c r="C234" s="342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358"/>
      <c r="Q234" s="358"/>
      <c r="R234" s="358"/>
      <c r="S234" s="55"/>
      <c r="T234" s="55"/>
      <c r="U234" s="55"/>
      <c r="V234" s="55"/>
      <c r="W234" s="55"/>
      <c r="X234" s="55"/>
      <c r="Y234" s="55"/>
      <c r="Z234" s="55"/>
    </row>
    <row r="235" spans="1:26" ht="12.75" customHeight="1">
      <c r="A235" s="55"/>
      <c r="B235" s="55"/>
      <c r="C235" s="342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358"/>
      <c r="Q235" s="358"/>
      <c r="R235" s="358"/>
      <c r="S235" s="55"/>
      <c r="T235" s="55"/>
      <c r="U235" s="55"/>
      <c r="V235" s="55"/>
      <c r="W235" s="55"/>
      <c r="X235" s="55"/>
      <c r="Y235" s="55"/>
      <c r="Z235" s="55"/>
    </row>
    <row r="236" spans="1:26" ht="12.75" customHeight="1">
      <c r="A236" s="55"/>
      <c r="B236" s="55"/>
      <c r="C236" s="342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358"/>
      <c r="Q236" s="358"/>
      <c r="R236" s="358"/>
      <c r="S236" s="55"/>
      <c r="T236" s="55"/>
      <c r="U236" s="55"/>
      <c r="V236" s="55"/>
      <c r="W236" s="55"/>
      <c r="X236" s="55"/>
      <c r="Y236" s="55"/>
      <c r="Z236" s="55"/>
    </row>
    <row r="237" spans="1:26" ht="12.75" customHeight="1">
      <c r="A237" s="55"/>
      <c r="B237" s="55"/>
      <c r="C237" s="342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358"/>
      <c r="Q237" s="358"/>
      <c r="R237" s="358"/>
      <c r="S237" s="55"/>
      <c r="T237" s="55"/>
      <c r="U237" s="55"/>
      <c r="V237" s="55"/>
      <c r="W237" s="55"/>
      <c r="X237" s="55"/>
      <c r="Y237" s="55"/>
      <c r="Z237" s="55"/>
    </row>
    <row r="238" spans="1:26" ht="12.75" customHeight="1">
      <c r="A238" s="55"/>
      <c r="B238" s="55"/>
      <c r="C238" s="342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358"/>
      <c r="Q238" s="358"/>
      <c r="R238" s="358"/>
      <c r="S238" s="55"/>
      <c r="T238" s="55"/>
      <c r="U238" s="55"/>
      <c r="V238" s="55"/>
      <c r="W238" s="55"/>
      <c r="X238" s="55"/>
      <c r="Y238" s="55"/>
      <c r="Z238" s="55"/>
    </row>
    <row r="239" spans="1:26" ht="12.75" customHeight="1">
      <c r="A239" s="55"/>
      <c r="B239" s="55"/>
      <c r="C239" s="342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358"/>
      <c r="Q239" s="358"/>
      <c r="R239" s="358"/>
      <c r="S239" s="55"/>
      <c r="T239" s="55"/>
      <c r="U239" s="55"/>
      <c r="V239" s="55"/>
      <c r="W239" s="55"/>
      <c r="X239" s="55"/>
      <c r="Y239" s="55"/>
      <c r="Z239" s="55"/>
    </row>
    <row r="240" spans="1:26" ht="12.75" customHeight="1">
      <c r="A240" s="55"/>
      <c r="B240" s="55"/>
      <c r="C240" s="342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358"/>
      <c r="Q240" s="358"/>
      <c r="R240" s="358"/>
      <c r="S240" s="55"/>
      <c r="T240" s="55"/>
      <c r="U240" s="55"/>
      <c r="V240" s="55"/>
      <c r="W240" s="55"/>
      <c r="X240" s="55"/>
      <c r="Y240" s="55"/>
      <c r="Z240" s="55"/>
    </row>
    <row r="241" spans="1:26" ht="12.75" customHeight="1">
      <c r="A241" s="55"/>
      <c r="B241" s="55"/>
      <c r="C241" s="342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358"/>
      <c r="Q241" s="358"/>
      <c r="R241" s="358"/>
      <c r="S241" s="55"/>
      <c r="T241" s="55"/>
      <c r="U241" s="55"/>
      <c r="V241" s="55"/>
      <c r="W241" s="55"/>
      <c r="X241" s="55"/>
      <c r="Y241" s="55"/>
      <c r="Z241" s="55"/>
    </row>
    <row r="242" spans="1:26" ht="12.75" customHeight="1">
      <c r="A242" s="55"/>
      <c r="B242" s="55"/>
      <c r="C242" s="342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358"/>
      <c r="Q242" s="358"/>
      <c r="R242" s="358"/>
      <c r="S242" s="55"/>
      <c r="T242" s="55"/>
      <c r="U242" s="55"/>
      <c r="V242" s="55"/>
      <c r="W242" s="55"/>
      <c r="X242" s="55"/>
      <c r="Y242" s="55"/>
      <c r="Z242" s="55"/>
    </row>
    <row r="243" spans="1:26" ht="12.75" customHeight="1">
      <c r="A243" s="55"/>
      <c r="B243" s="55"/>
      <c r="C243" s="342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358"/>
      <c r="Q243" s="358"/>
      <c r="R243" s="358"/>
      <c r="S243" s="55"/>
      <c r="T243" s="55"/>
      <c r="U243" s="55"/>
      <c r="V243" s="55"/>
      <c r="W243" s="55"/>
      <c r="X243" s="55"/>
      <c r="Y243" s="55"/>
      <c r="Z243" s="55"/>
    </row>
    <row r="244" spans="1:26" ht="12.75" customHeight="1">
      <c r="A244" s="55"/>
      <c r="B244" s="55"/>
      <c r="C244" s="342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358"/>
      <c r="Q244" s="358"/>
      <c r="R244" s="358"/>
      <c r="S244" s="55"/>
      <c r="T244" s="55"/>
      <c r="U244" s="55"/>
      <c r="V244" s="55"/>
      <c r="W244" s="55"/>
      <c r="X244" s="55"/>
      <c r="Y244" s="55"/>
      <c r="Z244" s="55"/>
    </row>
    <row r="245" spans="1:26" ht="12.75" customHeight="1">
      <c r="A245" s="55"/>
      <c r="B245" s="55"/>
      <c r="C245" s="342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358"/>
      <c r="Q245" s="358"/>
      <c r="R245" s="358"/>
      <c r="S245" s="55"/>
      <c r="T245" s="55"/>
      <c r="U245" s="55"/>
      <c r="V245" s="55"/>
      <c r="W245" s="55"/>
      <c r="X245" s="55"/>
      <c r="Y245" s="55"/>
      <c r="Z245" s="55"/>
    </row>
    <row r="246" spans="1:26" ht="12.75" customHeight="1">
      <c r="A246" s="55"/>
      <c r="B246" s="55"/>
      <c r="C246" s="342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358"/>
      <c r="Q246" s="358"/>
      <c r="R246" s="358"/>
      <c r="S246" s="55"/>
      <c r="T246" s="55"/>
      <c r="U246" s="55"/>
      <c r="V246" s="55"/>
      <c r="W246" s="55"/>
      <c r="X246" s="55"/>
      <c r="Y246" s="55"/>
      <c r="Z246" s="55"/>
    </row>
    <row r="247" spans="1:26" ht="12.75" customHeight="1">
      <c r="A247" s="55"/>
      <c r="B247" s="55"/>
      <c r="C247" s="342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358"/>
      <c r="Q247" s="358"/>
      <c r="R247" s="358"/>
      <c r="S247" s="55"/>
      <c r="T247" s="55"/>
      <c r="U247" s="55"/>
      <c r="V247" s="55"/>
      <c r="W247" s="55"/>
      <c r="X247" s="55"/>
      <c r="Y247" s="55"/>
      <c r="Z247" s="55"/>
    </row>
    <row r="248" spans="1:26" ht="12.75" customHeight="1">
      <c r="A248" s="55"/>
      <c r="B248" s="55"/>
      <c r="C248" s="342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358"/>
      <c r="Q248" s="358"/>
      <c r="R248" s="358"/>
      <c r="S248" s="55"/>
      <c r="T248" s="55"/>
      <c r="U248" s="55"/>
      <c r="V248" s="55"/>
      <c r="W248" s="55"/>
      <c r="X248" s="55"/>
      <c r="Y248" s="55"/>
      <c r="Z248" s="55"/>
    </row>
    <row r="249" spans="1:26" ht="12.75" customHeight="1">
      <c r="A249" s="55"/>
      <c r="B249" s="55"/>
      <c r="C249" s="342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358"/>
      <c r="Q249" s="358"/>
      <c r="R249" s="358"/>
      <c r="S249" s="55"/>
      <c r="T249" s="55"/>
      <c r="U249" s="55"/>
      <c r="V249" s="55"/>
      <c r="W249" s="55"/>
      <c r="X249" s="55"/>
      <c r="Y249" s="55"/>
      <c r="Z249" s="55"/>
    </row>
    <row r="250" spans="1:26" ht="12.75" customHeight="1">
      <c r="A250" s="55"/>
      <c r="B250" s="55"/>
      <c r="C250" s="342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358"/>
      <c r="Q250" s="358"/>
      <c r="R250" s="358"/>
      <c r="S250" s="55"/>
      <c r="T250" s="55"/>
      <c r="U250" s="55"/>
      <c r="V250" s="55"/>
      <c r="W250" s="55"/>
      <c r="X250" s="55"/>
      <c r="Y250" s="55"/>
      <c r="Z250" s="55"/>
    </row>
    <row r="251" spans="1:26" ht="12.75" customHeight="1">
      <c r="A251" s="55"/>
      <c r="B251" s="55"/>
      <c r="C251" s="342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358"/>
      <c r="Q251" s="358"/>
      <c r="R251" s="358"/>
      <c r="S251" s="55"/>
      <c r="T251" s="55"/>
      <c r="U251" s="55"/>
      <c r="V251" s="55"/>
      <c r="W251" s="55"/>
      <c r="X251" s="55"/>
      <c r="Y251" s="55"/>
      <c r="Z251" s="55"/>
    </row>
    <row r="252" spans="1:26" ht="12.75" customHeight="1">
      <c r="A252" s="55"/>
      <c r="B252" s="55"/>
      <c r="C252" s="342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358"/>
      <c r="Q252" s="358"/>
      <c r="R252" s="358"/>
      <c r="S252" s="55"/>
      <c r="T252" s="55"/>
      <c r="U252" s="55"/>
      <c r="V252" s="55"/>
      <c r="W252" s="55"/>
      <c r="X252" s="55"/>
      <c r="Y252" s="55"/>
      <c r="Z252" s="55"/>
    </row>
    <row r="253" spans="1:26" ht="12.75" customHeight="1">
      <c r="A253" s="55"/>
      <c r="B253" s="55"/>
      <c r="C253" s="342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358"/>
      <c r="Q253" s="358"/>
      <c r="R253" s="358"/>
      <c r="S253" s="55"/>
      <c r="T253" s="55"/>
      <c r="U253" s="55"/>
      <c r="V253" s="55"/>
      <c r="W253" s="55"/>
      <c r="X253" s="55"/>
      <c r="Y253" s="55"/>
      <c r="Z253" s="55"/>
    </row>
    <row r="254" spans="1:26" ht="12.75" customHeight="1">
      <c r="A254" s="55"/>
      <c r="B254" s="55"/>
      <c r="C254" s="342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358"/>
      <c r="Q254" s="358"/>
      <c r="R254" s="358"/>
      <c r="S254" s="55"/>
      <c r="T254" s="55"/>
      <c r="U254" s="55"/>
      <c r="V254" s="55"/>
      <c r="W254" s="55"/>
      <c r="X254" s="55"/>
      <c r="Y254" s="55"/>
      <c r="Z254" s="55"/>
    </row>
    <row r="255" spans="1:26" ht="12.75" customHeight="1">
      <c r="A255" s="55"/>
      <c r="B255" s="55"/>
      <c r="C255" s="342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358"/>
      <c r="Q255" s="358"/>
      <c r="R255" s="358"/>
      <c r="S255" s="55"/>
      <c r="T255" s="55"/>
      <c r="U255" s="55"/>
      <c r="V255" s="55"/>
      <c r="W255" s="55"/>
      <c r="X255" s="55"/>
      <c r="Y255" s="55"/>
      <c r="Z255" s="55"/>
    </row>
    <row r="256" spans="1:26" ht="12.75" customHeight="1">
      <c r="A256" s="55"/>
      <c r="B256" s="55"/>
      <c r="C256" s="342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358"/>
      <c r="Q256" s="358"/>
      <c r="R256" s="358"/>
      <c r="S256" s="55"/>
      <c r="T256" s="55"/>
      <c r="U256" s="55"/>
      <c r="V256" s="55"/>
      <c r="W256" s="55"/>
      <c r="X256" s="55"/>
      <c r="Y256" s="55"/>
      <c r="Z256" s="55"/>
    </row>
    <row r="257" spans="1:26" ht="12.75" customHeight="1">
      <c r="A257" s="55"/>
      <c r="B257" s="55"/>
      <c r="C257" s="342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358"/>
      <c r="Q257" s="358"/>
      <c r="R257" s="358"/>
      <c r="S257" s="55"/>
      <c r="T257" s="55"/>
      <c r="U257" s="55"/>
      <c r="V257" s="55"/>
      <c r="W257" s="55"/>
      <c r="X257" s="55"/>
      <c r="Y257" s="55"/>
      <c r="Z257" s="55"/>
    </row>
    <row r="258" spans="1:26" ht="12.75" customHeight="1">
      <c r="A258" s="55"/>
      <c r="B258" s="55"/>
      <c r="C258" s="342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358"/>
      <c r="Q258" s="358"/>
      <c r="R258" s="358"/>
      <c r="S258" s="55"/>
      <c r="T258" s="55"/>
      <c r="U258" s="55"/>
      <c r="V258" s="55"/>
      <c r="W258" s="55"/>
      <c r="X258" s="55"/>
      <c r="Y258" s="55"/>
      <c r="Z258" s="55"/>
    </row>
    <row r="259" spans="1:26" ht="12.75" customHeight="1">
      <c r="A259" s="55"/>
      <c r="B259" s="55"/>
      <c r="C259" s="342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358"/>
      <c r="Q259" s="358"/>
      <c r="R259" s="358"/>
      <c r="S259" s="55"/>
      <c r="T259" s="55"/>
      <c r="U259" s="55"/>
      <c r="V259" s="55"/>
      <c r="W259" s="55"/>
      <c r="X259" s="55"/>
      <c r="Y259" s="55"/>
      <c r="Z259" s="55"/>
    </row>
    <row r="260" spans="1:26" ht="12.75" customHeight="1">
      <c r="A260" s="55"/>
      <c r="B260" s="55"/>
      <c r="C260" s="342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358"/>
      <c r="Q260" s="358"/>
      <c r="R260" s="358"/>
      <c r="S260" s="55"/>
      <c r="T260" s="55"/>
      <c r="U260" s="55"/>
      <c r="V260" s="55"/>
      <c r="W260" s="55"/>
      <c r="X260" s="55"/>
      <c r="Y260" s="55"/>
      <c r="Z260" s="55"/>
    </row>
    <row r="261" spans="1:26" ht="12.75" customHeight="1">
      <c r="A261" s="55"/>
      <c r="B261" s="55"/>
      <c r="C261" s="342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358"/>
      <c r="Q261" s="358"/>
      <c r="R261" s="358"/>
      <c r="S261" s="55"/>
      <c r="T261" s="55"/>
      <c r="U261" s="55"/>
      <c r="V261" s="55"/>
      <c r="W261" s="55"/>
      <c r="X261" s="55"/>
      <c r="Y261" s="55"/>
      <c r="Z261" s="55"/>
    </row>
    <row r="262" spans="1:26" ht="12.75" customHeight="1">
      <c r="A262" s="55"/>
      <c r="B262" s="55"/>
      <c r="C262" s="342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358"/>
      <c r="Q262" s="358"/>
      <c r="R262" s="358"/>
      <c r="S262" s="55"/>
      <c r="T262" s="55"/>
      <c r="U262" s="55"/>
      <c r="V262" s="55"/>
      <c r="W262" s="55"/>
      <c r="X262" s="55"/>
      <c r="Y262" s="55"/>
      <c r="Z262" s="55"/>
    </row>
    <row r="263" spans="1:26" ht="12.75" customHeight="1">
      <c r="A263" s="55"/>
      <c r="B263" s="55"/>
      <c r="C263" s="342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358"/>
      <c r="Q263" s="358"/>
      <c r="R263" s="358"/>
      <c r="S263" s="55"/>
      <c r="T263" s="55"/>
      <c r="U263" s="55"/>
      <c r="V263" s="55"/>
      <c r="W263" s="55"/>
      <c r="X263" s="55"/>
      <c r="Y263" s="55"/>
      <c r="Z263" s="55"/>
    </row>
    <row r="264" spans="1:26" ht="12.75" customHeight="1">
      <c r="A264" s="55"/>
      <c r="B264" s="55"/>
      <c r="C264" s="342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358"/>
      <c r="Q264" s="358"/>
      <c r="R264" s="358"/>
      <c r="S264" s="55"/>
      <c r="T264" s="55"/>
      <c r="U264" s="55"/>
      <c r="V264" s="55"/>
      <c r="W264" s="55"/>
      <c r="X264" s="55"/>
      <c r="Y264" s="55"/>
      <c r="Z264" s="55"/>
    </row>
    <row r="265" spans="1:26" ht="12.75" customHeight="1">
      <c r="A265" s="55"/>
      <c r="B265" s="55"/>
      <c r="C265" s="342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358"/>
      <c r="Q265" s="358"/>
      <c r="R265" s="358"/>
      <c r="S265" s="55"/>
      <c r="T265" s="55"/>
      <c r="U265" s="55"/>
      <c r="V265" s="55"/>
      <c r="W265" s="55"/>
      <c r="X265" s="55"/>
      <c r="Y265" s="55"/>
      <c r="Z265" s="55"/>
    </row>
    <row r="266" spans="1:26" ht="12.75" customHeight="1">
      <c r="A266" s="55"/>
      <c r="B266" s="55"/>
      <c r="C266" s="342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358"/>
      <c r="Q266" s="358"/>
      <c r="R266" s="358"/>
      <c r="S266" s="55"/>
      <c r="T266" s="55"/>
      <c r="U266" s="55"/>
      <c r="V266" s="55"/>
      <c r="W266" s="55"/>
      <c r="X266" s="55"/>
      <c r="Y266" s="55"/>
      <c r="Z266" s="55"/>
    </row>
    <row r="267" spans="1:26" ht="12.75" customHeight="1">
      <c r="A267" s="55"/>
      <c r="B267" s="55"/>
      <c r="C267" s="342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358"/>
      <c r="Q267" s="358"/>
      <c r="R267" s="358"/>
      <c r="S267" s="55"/>
      <c r="T267" s="55"/>
      <c r="U267" s="55"/>
      <c r="V267" s="55"/>
      <c r="W267" s="55"/>
      <c r="X267" s="55"/>
      <c r="Y267" s="55"/>
      <c r="Z267" s="55"/>
    </row>
    <row r="268" spans="1:26" ht="12.75" customHeight="1">
      <c r="A268" s="55"/>
      <c r="B268" s="55"/>
      <c r="C268" s="342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358"/>
      <c r="Q268" s="358"/>
      <c r="R268" s="358"/>
      <c r="S268" s="55"/>
      <c r="T268" s="55"/>
      <c r="U268" s="55"/>
      <c r="V268" s="55"/>
      <c r="W268" s="55"/>
      <c r="X268" s="55"/>
      <c r="Y268" s="55"/>
      <c r="Z268" s="55"/>
    </row>
    <row r="269" spans="1:26" ht="12.75" customHeight="1">
      <c r="A269" s="55"/>
      <c r="B269" s="55"/>
      <c r="C269" s="342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358"/>
      <c r="Q269" s="358"/>
      <c r="R269" s="358"/>
      <c r="S269" s="55"/>
      <c r="T269" s="55"/>
      <c r="U269" s="55"/>
      <c r="V269" s="55"/>
      <c r="W269" s="55"/>
      <c r="X269" s="55"/>
      <c r="Y269" s="55"/>
      <c r="Z269" s="55"/>
    </row>
    <row r="270" spans="1:26" ht="12.75" customHeight="1">
      <c r="A270" s="55"/>
      <c r="B270" s="55"/>
      <c r="C270" s="342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358"/>
      <c r="Q270" s="358"/>
      <c r="R270" s="358"/>
      <c r="S270" s="55"/>
      <c r="T270" s="55"/>
      <c r="U270" s="55"/>
      <c r="V270" s="55"/>
      <c r="W270" s="55"/>
      <c r="X270" s="55"/>
      <c r="Y270" s="55"/>
      <c r="Z270" s="55"/>
    </row>
    <row r="271" spans="1:26" ht="12.75" customHeight="1">
      <c r="A271" s="55"/>
      <c r="B271" s="55"/>
      <c r="C271" s="342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358"/>
      <c r="Q271" s="358"/>
      <c r="R271" s="358"/>
      <c r="S271" s="55"/>
      <c r="T271" s="55"/>
      <c r="U271" s="55"/>
      <c r="V271" s="55"/>
      <c r="W271" s="55"/>
      <c r="X271" s="55"/>
      <c r="Y271" s="55"/>
      <c r="Z271" s="55"/>
    </row>
    <row r="272" spans="1:26" ht="12.75" customHeight="1">
      <c r="A272" s="55"/>
      <c r="B272" s="55"/>
      <c r="C272" s="342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358"/>
      <c r="Q272" s="358"/>
      <c r="R272" s="358"/>
      <c r="S272" s="55"/>
      <c r="T272" s="55"/>
      <c r="U272" s="55"/>
      <c r="V272" s="55"/>
      <c r="W272" s="55"/>
      <c r="X272" s="55"/>
      <c r="Y272" s="55"/>
      <c r="Z272" s="55"/>
    </row>
    <row r="273" spans="1:26" ht="12.75" customHeight="1">
      <c r="A273" s="55"/>
      <c r="B273" s="55"/>
      <c r="C273" s="342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358"/>
      <c r="Q273" s="358"/>
      <c r="R273" s="358"/>
      <c r="S273" s="55"/>
      <c r="T273" s="55"/>
      <c r="U273" s="55"/>
      <c r="V273" s="55"/>
      <c r="W273" s="55"/>
      <c r="X273" s="55"/>
      <c r="Y273" s="55"/>
      <c r="Z273" s="55"/>
    </row>
    <row r="274" spans="1:26" ht="12.75" customHeight="1">
      <c r="A274" s="55"/>
      <c r="B274" s="55"/>
      <c r="C274" s="342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358"/>
      <c r="Q274" s="358"/>
      <c r="R274" s="358"/>
      <c r="S274" s="55"/>
      <c r="T274" s="55"/>
      <c r="U274" s="55"/>
      <c r="V274" s="55"/>
      <c r="W274" s="55"/>
      <c r="X274" s="55"/>
      <c r="Y274" s="55"/>
      <c r="Z274" s="55"/>
    </row>
    <row r="275" spans="1:26" ht="12.75" customHeight="1">
      <c r="A275" s="55"/>
      <c r="B275" s="55"/>
      <c r="C275" s="342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358"/>
      <c r="Q275" s="358"/>
      <c r="R275" s="358"/>
      <c r="S275" s="55"/>
      <c r="T275" s="55"/>
      <c r="U275" s="55"/>
      <c r="V275" s="55"/>
      <c r="W275" s="55"/>
      <c r="X275" s="55"/>
      <c r="Y275" s="55"/>
      <c r="Z275" s="55"/>
    </row>
    <row r="276" spans="1:26" ht="12.75" customHeight="1">
      <c r="A276" s="55"/>
      <c r="B276" s="55"/>
      <c r="C276" s="342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358"/>
      <c r="Q276" s="358"/>
      <c r="R276" s="358"/>
      <c r="S276" s="55"/>
      <c r="T276" s="55"/>
      <c r="U276" s="55"/>
      <c r="V276" s="55"/>
      <c r="W276" s="55"/>
      <c r="X276" s="55"/>
      <c r="Y276" s="55"/>
      <c r="Z276" s="55"/>
    </row>
    <row r="277" spans="1:26" ht="12.75" customHeight="1">
      <c r="A277" s="55"/>
      <c r="B277" s="55"/>
      <c r="C277" s="342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358"/>
      <c r="Q277" s="358"/>
      <c r="R277" s="358"/>
      <c r="S277" s="55"/>
      <c r="T277" s="55"/>
      <c r="U277" s="55"/>
      <c r="V277" s="55"/>
      <c r="W277" s="55"/>
      <c r="X277" s="55"/>
      <c r="Y277" s="55"/>
      <c r="Z277" s="55"/>
    </row>
    <row r="278" spans="1:26" ht="12.75" customHeight="1">
      <c r="A278" s="55"/>
      <c r="B278" s="55"/>
      <c r="C278" s="342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358"/>
      <c r="Q278" s="358"/>
      <c r="R278" s="358"/>
      <c r="S278" s="55"/>
      <c r="T278" s="55"/>
      <c r="U278" s="55"/>
      <c r="V278" s="55"/>
      <c r="W278" s="55"/>
      <c r="X278" s="55"/>
      <c r="Y278" s="55"/>
      <c r="Z278" s="55"/>
    </row>
    <row r="279" spans="1:26" ht="12.75" customHeight="1">
      <c r="A279" s="55"/>
      <c r="B279" s="55"/>
      <c r="C279" s="342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358"/>
      <c r="Q279" s="358"/>
      <c r="R279" s="358"/>
      <c r="S279" s="55"/>
      <c r="T279" s="55"/>
      <c r="U279" s="55"/>
      <c r="V279" s="55"/>
      <c r="W279" s="55"/>
      <c r="X279" s="55"/>
      <c r="Y279" s="55"/>
      <c r="Z279" s="55"/>
    </row>
    <row r="280" spans="1:26" ht="12.75" customHeight="1">
      <c r="A280" s="55"/>
      <c r="B280" s="55"/>
      <c r="C280" s="342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358"/>
      <c r="Q280" s="358"/>
      <c r="R280" s="358"/>
      <c r="S280" s="55"/>
      <c r="T280" s="55"/>
      <c r="U280" s="55"/>
      <c r="V280" s="55"/>
      <c r="W280" s="55"/>
      <c r="X280" s="55"/>
      <c r="Y280" s="55"/>
      <c r="Z280" s="55"/>
    </row>
    <row r="281" spans="1:26" ht="12.75" customHeight="1">
      <c r="A281" s="55"/>
      <c r="B281" s="55"/>
      <c r="C281" s="342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358"/>
      <c r="Q281" s="358"/>
      <c r="R281" s="358"/>
      <c r="S281" s="55"/>
      <c r="T281" s="55"/>
      <c r="U281" s="55"/>
      <c r="V281" s="55"/>
      <c r="W281" s="55"/>
      <c r="X281" s="55"/>
      <c r="Y281" s="55"/>
      <c r="Z281" s="55"/>
    </row>
    <row r="282" spans="1:26" ht="12.75" customHeight="1">
      <c r="A282" s="55"/>
      <c r="B282" s="55"/>
      <c r="C282" s="342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358"/>
      <c r="Q282" s="358"/>
      <c r="R282" s="358"/>
      <c r="S282" s="55"/>
      <c r="T282" s="55"/>
      <c r="U282" s="55"/>
      <c r="V282" s="55"/>
      <c r="W282" s="55"/>
      <c r="X282" s="55"/>
      <c r="Y282" s="55"/>
      <c r="Z282" s="55"/>
    </row>
    <row r="283" spans="1:26" ht="12.75" customHeight="1">
      <c r="A283" s="55"/>
      <c r="B283" s="55"/>
      <c r="C283" s="342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358"/>
      <c r="Q283" s="358"/>
      <c r="R283" s="358"/>
      <c r="S283" s="55"/>
      <c r="T283" s="55"/>
      <c r="U283" s="55"/>
      <c r="V283" s="55"/>
      <c r="W283" s="55"/>
      <c r="X283" s="55"/>
      <c r="Y283" s="55"/>
      <c r="Z283" s="55"/>
    </row>
    <row r="284" spans="1:26" ht="12.75" customHeight="1">
      <c r="A284" s="55"/>
      <c r="B284" s="55"/>
      <c r="C284" s="342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358"/>
      <c r="Q284" s="358"/>
      <c r="R284" s="358"/>
      <c r="S284" s="55"/>
      <c r="T284" s="55"/>
      <c r="U284" s="55"/>
      <c r="V284" s="55"/>
      <c r="W284" s="55"/>
      <c r="X284" s="55"/>
      <c r="Y284" s="55"/>
      <c r="Z284" s="55"/>
    </row>
    <row r="285" spans="1:26" ht="12.75" customHeight="1">
      <c r="A285" s="55"/>
      <c r="B285" s="55"/>
      <c r="C285" s="342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358"/>
      <c r="Q285" s="358"/>
      <c r="R285" s="358"/>
      <c r="S285" s="55"/>
      <c r="T285" s="55"/>
      <c r="U285" s="55"/>
      <c r="V285" s="55"/>
      <c r="W285" s="55"/>
      <c r="X285" s="55"/>
      <c r="Y285" s="55"/>
      <c r="Z285" s="55"/>
    </row>
    <row r="286" spans="1:26" ht="12.75" customHeight="1">
      <c r="A286" s="55"/>
      <c r="B286" s="55"/>
      <c r="C286" s="342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358"/>
      <c r="Q286" s="358"/>
      <c r="R286" s="358"/>
      <c r="S286" s="55"/>
      <c r="T286" s="55"/>
      <c r="U286" s="55"/>
      <c r="V286" s="55"/>
      <c r="W286" s="55"/>
      <c r="X286" s="55"/>
      <c r="Y286" s="55"/>
      <c r="Z286" s="55"/>
    </row>
    <row r="287" spans="1:26" ht="12.75" customHeight="1">
      <c r="A287" s="55"/>
      <c r="B287" s="55"/>
      <c r="C287" s="342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358"/>
      <c r="Q287" s="358"/>
      <c r="R287" s="358"/>
      <c r="S287" s="55"/>
      <c r="T287" s="55"/>
      <c r="U287" s="55"/>
      <c r="V287" s="55"/>
      <c r="W287" s="55"/>
      <c r="X287" s="55"/>
      <c r="Y287" s="55"/>
      <c r="Z287" s="55"/>
    </row>
    <row r="288" spans="1:26" ht="12.75" customHeight="1">
      <c r="A288" s="55"/>
      <c r="B288" s="55"/>
      <c r="C288" s="342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358"/>
      <c r="Q288" s="358"/>
      <c r="R288" s="358"/>
      <c r="S288" s="55"/>
      <c r="T288" s="55"/>
      <c r="U288" s="55"/>
      <c r="V288" s="55"/>
      <c r="W288" s="55"/>
      <c r="X288" s="55"/>
      <c r="Y288" s="55"/>
      <c r="Z288" s="55"/>
    </row>
    <row r="289" spans="1:26" ht="12.75" customHeight="1">
      <c r="A289" s="55"/>
      <c r="B289" s="55"/>
      <c r="C289" s="342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358"/>
      <c r="Q289" s="358"/>
      <c r="R289" s="358"/>
      <c r="S289" s="55"/>
      <c r="T289" s="55"/>
      <c r="U289" s="55"/>
      <c r="V289" s="55"/>
      <c r="W289" s="55"/>
      <c r="X289" s="55"/>
      <c r="Y289" s="55"/>
      <c r="Z289" s="55"/>
    </row>
    <row r="290" spans="1:26" ht="12.75" customHeight="1">
      <c r="A290" s="55"/>
      <c r="B290" s="55"/>
      <c r="C290" s="342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358"/>
      <c r="Q290" s="358"/>
      <c r="R290" s="358"/>
      <c r="S290" s="55"/>
      <c r="T290" s="55"/>
      <c r="U290" s="55"/>
      <c r="V290" s="55"/>
      <c r="W290" s="55"/>
      <c r="X290" s="55"/>
      <c r="Y290" s="55"/>
      <c r="Z290" s="55"/>
    </row>
    <row r="291" spans="1:26" ht="12.75" customHeight="1">
      <c r="A291" s="55"/>
      <c r="B291" s="55"/>
      <c r="C291" s="342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358"/>
      <c r="Q291" s="358"/>
      <c r="R291" s="358"/>
      <c r="S291" s="55"/>
      <c r="T291" s="55"/>
      <c r="U291" s="55"/>
      <c r="V291" s="55"/>
      <c r="W291" s="55"/>
      <c r="X291" s="55"/>
      <c r="Y291" s="55"/>
      <c r="Z291" s="55"/>
    </row>
    <row r="292" spans="1:26" ht="12.75" customHeight="1">
      <c r="A292" s="55"/>
      <c r="B292" s="55"/>
      <c r="C292" s="342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358"/>
      <c r="Q292" s="358"/>
      <c r="R292" s="358"/>
      <c r="S292" s="55"/>
      <c r="T292" s="55"/>
      <c r="U292" s="55"/>
      <c r="V292" s="55"/>
      <c r="W292" s="55"/>
      <c r="X292" s="55"/>
      <c r="Y292" s="55"/>
      <c r="Z292" s="55"/>
    </row>
    <row r="293" spans="1:26" ht="12.75" customHeight="1">
      <c r="A293" s="55"/>
      <c r="B293" s="55"/>
      <c r="C293" s="342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358"/>
      <c r="Q293" s="358"/>
      <c r="R293" s="358"/>
      <c r="S293" s="55"/>
      <c r="T293" s="55"/>
      <c r="U293" s="55"/>
      <c r="V293" s="55"/>
      <c r="W293" s="55"/>
      <c r="X293" s="55"/>
      <c r="Y293" s="55"/>
      <c r="Z293" s="55"/>
    </row>
    <row r="294" spans="1:26" ht="12.75" customHeight="1">
      <c r="A294" s="55"/>
      <c r="B294" s="55"/>
      <c r="C294" s="342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358"/>
      <c r="Q294" s="358"/>
      <c r="R294" s="358"/>
      <c r="S294" s="55"/>
      <c r="T294" s="55"/>
      <c r="U294" s="55"/>
      <c r="V294" s="55"/>
      <c r="W294" s="55"/>
      <c r="X294" s="55"/>
      <c r="Y294" s="55"/>
      <c r="Z294" s="55"/>
    </row>
    <row r="295" spans="1:26" ht="12.75" customHeight="1">
      <c r="A295" s="55"/>
      <c r="B295" s="55"/>
      <c r="C295" s="342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358"/>
      <c r="Q295" s="358"/>
      <c r="R295" s="358"/>
      <c r="S295" s="55"/>
      <c r="T295" s="55"/>
      <c r="U295" s="55"/>
      <c r="V295" s="55"/>
      <c r="W295" s="55"/>
      <c r="X295" s="55"/>
      <c r="Y295" s="55"/>
      <c r="Z295" s="55"/>
    </row>
    <row r="296" spans="1:26" ht="12.75" customHeight="1">
      <c r="A296" s="55"/>
      <c r="B296" s="55"/>
      <c r="C296" s="342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358"/>
      <c r="Q296" s="358"/>
      <c r="R296" s="358"/>
      <c r="S296" s="55"/>
      <c r="T296" s="55"/>
      <c r="U296" s="55"/>
      <c r="V296" s="55"/>
      <c r="W296" s="55"/>
      <c r="X296" s="55"/>
      <c r="Y296" s="55"/>
      <c r="Z296" s="55"/>
    </row>
    <row r="297" spans="1:26" ht="12.75" customHeight="1">
      <c r="A297" s="55"/>
      <c r="B297" s="55"/>
      <c r="C297" s="342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358"/>
      <c r="Q297" s="358"/>
      <c r="R297" s="358"/>
      <c r="S297" s="55"/>
      <c r="T297" s="55"/>
      <c r="U297" s="55"/>
      <c r="V297" s="55"/>
      <c r="W297" s="55"/>
      <c r="X297" s="55"/>
      <c r="Y297" s="55"/>
      <c r="Z297" s="55"/>
    </row>
    <row r="298" spans="1:26" ht="12.75" customHeight="1">
      <c r="A298" s="55"/>
      <c r="B298" s="55"/>
      <c r="C298" s="342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358"/>
      <c r="Q298" s="358"/>
      <c r="R298" s="358"/>
      <c r="S298" s="55"/>
      <c r="T298" s="55"/>
      <c r="U298" s="55"/>
      <c r="V298" s="55"/>
      <c r="W298" s="55"/>
      <c r="X298" s="55"/>
      <c r="Y298" s="55"/>
      <c r="Z298" s="55"/>
    </row>
    <row r="299" spans="1:26" ht="12.75" customHeight="1">
      <c r="A299" s="55"/>
      <c r="B299" s="55"/>
      <c r="C299" s="342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358"/>
      <c r="Q299" s="358"/>
      <c r="R299" s="358"/>
      <c r="S299" s="55"/>
      <c r="T299" s="55"/>
      <c r="U299" s="55"/>
      <c r="V299" s="55"/>
      <c r="W299" s="55"/>
      <c r="X299" s="55"/>
      <c r="Y299" s="55"/>
      <c r="Z299" s="55"/>
    </row>
    <row r="300" spans="1:26" ht="12.75" customHeight="1">
      <c r="A300" s="55"/>
      <c r="B300" s="55"/>
      <c r="C300" s="342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358"/>
      <c r="Q300" s="358"/>
      <c r="R300" s="358"/>
      <c r="S300" s="55"/>
      <c r="T300" s="55"/>
      <c r="U300" s="55"/>
      <c r="V300" s="55"/>
      <c r="W300" s="55"/>
      <c r="X300" s="55"/>
      <c r="Y300" s="55"/>
      <c r="Z300" s="55"/>
    </row>
    <row r="301" spans="1:26" ht="12.75" customHeight="1">
      <c r="A301" s="55"/>
      <c r="B301" s="55"/>
      <c r="C301" s="342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358"/>
      <c r="Q301" s="358"/>
      <c r="R301" s="358"/>
      <c r="S301" s="55"/>
      <c r="T301" s="55"/>
      <c r="U301" s="55"/>
      <c r="V301" s="55"/>
      <c r="W301" s="55"/>
      <c r="X301" s="55"/>
      <c r="Y301" s="55"/>
      <c r="Z301" s="55"/>
    </row>
    <row r="302" spans="1:26" ht="12.75" customHeight="1">
      <c r="A302" s="55"/>
      <c r="B302" s="55"/>
      <c r="C302" s="342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358"/>
      <c r="Q302" s="358"/>
      <c r="R302" s="358"/>
      <c r="S302" s="55"/>
      <c r="T302" s="55"/>
      <c r="U302" s="55"/>
      <c r="V302" s="55"/>
      <c r="W302" s="55"/>
      <c r="X302" s="55"/>
      <c r="Y302" s="55"/>
      <c r="Z302" s="55"/>
    </row>
    <row r="303" spans="1:26" ht="12.75" customHeight="1">
      <c r="A303" s="55"/>
      <c r="B303" s="55"/>
      <c r="C303" s="342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358"/>
      <c r="Q303" s="358"/>
      <c r="R303" s="358"/>
      <c r="S303" s="55"/>
      <c r="T303" s="55"/>
      <c r="U303" s="55"/>
      <c r="V303" s="55"/>
      <c r="W303" s="55"/>
      <c r="X303" s="55"/>
      <c r="Y303" s="55"/>
      <c r="Z303" s="55"/>
    </row>
    <row r="304" spans="1:26" ht="12.75" customHeight="1">
      <c r="A304" s="55"/>
      <c r="B304" s="55"/>
      <c r="C304" s="342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358"/>
      <c r="Q304" s="358"/>
      <c r="R304" s="358"/>
      <c r="S304" s="55"/>
      <c r="T304" s="55"/>
      <c r="U304" s="55"/>
      <c r="V304" s="55"/>
      <c r="W304" s="55"/>
      <c r="X304" s="55"/>
      <c r="Y304" s="55"/>
      <c r="Z304" s="55"/>
    </row>
    <row r="305" spans="1:26" ht="12.75" customHeight="1">
      <c r="A305" s="55"/>
      <c r="B305" s="55"/>
      <c r="C305" s="342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358"/>
      <c r="Q305" s="358"/>
      <c r="R305" s="358"/>
      <c r="S305" s="55"/>
      <c r="T305" s="55"/>
      <c r="U305" s="55"/>
      <c r="V305" s="55"/>
      <c r="W305" s="55"/>
      <c r="X305" s="55"/>
      <c r="Y305" s="55"/>
      <c r="Z305" s="55"/>
    </row>
    <row r="306" spans="1:26" ht="12.75" customHeight="1">
      <c r="A306" s="55"/>
      <c r="B306" s="55"/>
      <c r="C306" s="342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358"/>
      <c r="Q306" s="358"/>
      <c r="R306" s="358"/>
      <c r="S306" s="55"/>
      <c r="T306" s="55"/>
      <c r="U306" s="55"/>
      <c r="V306" s="55"/>
      <c r="W306" s="55"/>
      <c r="X306" s="55"/>
      <c r="Y306" s="55"/>
      <c r="Z306" s="55"/>
    </row>
    <row r="307" spans="1:26" ht="12.75" customHeight="1">
      <c r="A307" s="55"/>
      <c r="B307" s="55"/>
      <c r="C307" s="342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358"/>
      <c r="Q307" s="358"/>
      <c r="R307" s="358"/>
      <c r="S307" s="55"/>
      <c r="T307" s="55"/>
      <c r="U307" s="55"/>
      <c r="V307" s="55"/>
      <c r="W307" s="55"/>
      <c r="X307" s="55"/>
      <c r="Y307" s="55"/>
      <c r="Z307" s="55"/>
    </row>
    <row r="308" spans="1:26" ht="12.75" customHeight="1">
      <c r="A308" s="55"/>
      <c r="B308" s="55"/>
      <c r="C308" s="342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358"/>
      <c r="Q308" s="358"/>
      <c r="R308" s="358"/>
      <c r="S308" s="55"/>
      <c r="T308" s="55"/>
      <c r="U308" s="55"/>
      <c r="V308" s="55"/>
      <c r="W308" s="55"/>
      <c r="X308" s="55"/>
      <c r="Y308" s="55"/>
      <c r="Z308" s="55"/>
    </row>
    <row r="309" spans="1:26" ht="12.75" customHeight="1">
      <c r="A309" s="55"/>
      <c r="B309" s="55"/>
      <c r="C309" s="342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358"/>
      <c r="Q309" s="358"/>
      <c r="R309" s="358"/>
      <c r="S309" s="55"/>
      <c r="T309" s="55"/>
      <c r="U309" s="55"/>
      <c r="V309" s="55"/>
      <c r="W309" s="55"/>
      <c r="X309" s="55"/>
      <c r="Y309" s="55"/>
      <c r="Z309" s="55"/>
    </row>
    <row r="310" spans="1:26" ht="12.75" customHeight="1">
      <c r="A310" s="55"/>
      <c r="B310" s="55"/>
      <c r="C310" s="342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358"/>
      <c r="Q310" s="358"/>
      <c r="R310" s="358"/>
      <c r="S310" s="55"/>
      <c r="T310" s="55"/>
      <c r="U310" s="55"/>
      <c r="V310" s="55"/>
      <c r="W310" s="55"/>
      <c r="X310" s="55"/>
      <c r="Y310" s="55"/>
      <c r="Z310" s="55"/>
    </row>
    <row r="311" spans="1:26" ht="12.75" customHeight="1">
      <c r="A311" s="55"/>
      <c r="B311" s="55"/>
      <c r="C311" s="342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358"/>
      <c r="Q311" s="358"/>
      <c r="R311" s="358"/>
      <c r="S311" s="55"/>
      <c r="T311" s="55"/>
      <c r="U311" s="55"/>
      <c r="V311" s="55"/>
      <c r="W311" s="55"/>
      <c r="X311" s="55"/>
      <c r="Y311" s="55"/>
      <c r="Z311" s="55"/>
    </row>
    <row r="312" spans="1:26" ht="12.75" customHeight="1">
      <c r="A312" s="55"/>
      <c r="B312" s="55"/>
      <c r="C312" s="342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358"/>
      <c r="Q312" s="358"/>
      <c r="R312" s="358"/>
      <c r="S312" s="55"/>
      <c r="T312" s="55"/>
      <c r="U312" s="55"/>
      <c r="V312" s="55"/>
      <c r="W312" s="55"/>
      <c r="X312" s="55"/>
      <c r="Y312" s="55"/>
      <c r="Z312" s="55"/>
    </row>
    <row r="313" spans="1:26" ht="12.75" customHeight="1">
      <c r="A313" s="55"/>
      <c r="B313" s="55"/>
      <c r="C313" s="342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358"/>
      <c r="Q313" s="358"/>
      <c r="R313" s="358"/>
      <c r="S313" s="55"/>
      <c r="T313" s="55"/>
      <c r="U313" s="55"/>
      <c r="V313" s="55"/>
      <c r="W313" s="55"/>
      <c r="X313" s="55"/>
      <c r="Y313" s="55"/>
      <c r="Z313" s="55"/>
    </row>
    <row r="314" spans="1:26" ht="12.75" customHeight="1">
      <c r="A314" s="55"/>
      <c r="B314" s="55"/>
      <c r="C314" s="342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358"/>
      <c r="Q314" s="358"/>
      <c r="R314" s="358"/>
      <c r="S314" s="55"/>
      <c r="T314" s="55"/>
      <c r="U314" s="55"/>
      <c r="V314" s="55"/>
      <c r="W314" s="55"/>
      <c r="X314" s="55"/>
      <c r="Y314" s="55"/>
      <c r="Z314" s="55"/>
    </row>
    <row r="315" spans="1:26" ht="12.75" customHeight="1">
      <c r="A315" s="55"/>
      <c r="B315" s="55"/>
      <c r="C315" s="342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358"/>
      <c r="Q315" s="358"/>
      <c r="R315" s="358"/>
      <c r="S315" s="55"/>
      <c r="T315" s="55"/>
      <c r="U315" s="55"/>
      <c r="V315" s="55"/>
      <c r="W315" s="55"/>
      <c r="X315" s="55"/>
      <c r="Y315" s="55"/>
      <c r="Z315" s="55"/>
    </row>
    <row r="316" spans="1:26" ht="12.75" customHeight="1">
      <c r="A316" s="55"/>
      <c r="B316" s="55"/>
      <c r="C316" s="342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358"/>
      <c r="Q316" s="358"/>
      <c r="R316" s="358"/>
      <c r="S316" s="55"/>
      <c r="T316" s="55"/>
      <c r="U316" s="55"/>
      <c r="V316" s="55"/>
      <c r="W316" s="55"/>
      <c r="X316" s="55"/>
      <c r="Y316" s="55"/>
      <c r="Z316" s="55"/>
    </row>
    <row r="317" spans="1:26" ht="12.75" customHeight="1">
      <c r="A317" s="55"/>
      <c r="B317" s="55"/>
      <c r="C317" s="342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358"/>
      <c r="Q317" s="358"/>
      <c r="R317" s="358"/>
      <c r="S317" s="55"/>
      <c r="T317" s="55"/>
      <c r="U317" s="55"/>
      <c r="V317" s="55"/>
      <c r="W317" s="55"/>
      <c r="X317" s="55"/>
      <c r="Y317" s="55"/>
      <c r="Z317" s="55"/>
    </row>
    <row r="318" spans="1:26" ht="12.75" customHeight="1">
      <c r="A318" s="55"/>
      <c r="B318" s="55"/>
      <c r="C318" s="342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358"/>
      <c r="Q318" s="358"/>
      <c r="R318" s="358"/>
      <c r="S318" s="55"/>
      <c r="T318" s="55"/>
      <c r="U318" s="55"/>
      <c r="V318" s="55"/>
      <c r="W318" s="55"/>
      <c r="X318" s="55"/>
      <c r="Y318" s="55"/>
      <c r="Z318" s="55"/>
    </row>
    <row r="319" spans="1:26" ht="12.75" customHeight="1">
      <c r="A319" s="55"/>
      <c r="B319" s="55"/>
      <c r="C319" s="342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358"/>
      <c r="Q319" s="358"/>
      <c r="R319" s="358"/>
      <c r="S319" s="55"/>
      <c r="T319" s="55"/>
      <c r="U319" s="55"/>
      <c r="V319" s="55"/>
      <c r="W319" s="55"/>
      <c r="X319" s="55"/>
      <c r="Y319" s="55"/>
      <c r="Z319" s="55"/>
    </row>
    <row r="320" spans="1:26" ht="12.75" customHeight="1">
      <c r="A320" s="55"/>
      <c r="B320" s="55"/>
      <c r="C320" s="342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358"/>
      <c r="Q320" s="358"/>
      <c r="R320" s="358"/>
      <c r="S320" s="55"/>
      <c r="T320" s="55"/>
      <c r="U320" s="55"/>
      <c r="V320" s="55"/>
      <c r="W320" s="55"/>
      <c r="X320" s="55"/>
      <c r="Y320" s="55"/>
      <c r="Z320" s="55"/>
    </row>
    <row r="321" spans="1:26" ht="12.75" customHeight="1">
      <c r="A321" s="55"/>
      <c r="B321" s="55"/>
      <c r="C321" s="342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358"/>
      <c r="Q321" s="358"/>
      <c r="R321" s="358"/>
      <c r="S321" s="55"/>
      <c r="T321" s="55"/>
      <c r="U321" s="55"/>
      <c r="V321" s="55"/>
      <c r="W321" s="55"/>
      <c r="X321" s="55"/>
      <c r="Y321" s="55"/>
      <c r="Z321" s="55"/>
    </row>
    <row r="322" spans="1:26" ht="12.75" customHeight="1">
      <c r="A322" s="55"/>
      <c r="B322" s="55"/>
      <c r="C322" s="342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358"/>
      <c r="Q322" s="358"/>
      <c r="R322" s="358"/>
      <c r="S322" s="55"/>
      <c r="T322" s="55"/>
      <c r="U322" s="55"/>
      <c r="V322" s="55"/>
      <c r="W322" s="55"/>
      <c r="X322" s="55"/>
      <c r="Y322" s="55"/>
      <c r="Z322" s="55"/>
    </row>
    <row r="323" spans="1:26" ht="12.75" customHeight="1">
      <c r="A323" s="55"/>
      <c r="B323" s="55"/>
      <c r="C323" s="342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358"/>
      <c r="Q323" s="358"/>
      <c r="R323" s="358"/>
      <c r="S323" s="55"/>
      <c r="T323" s="55"/>
      <c r="U323" s="55"/>
      <c r="V323" s="55"/>
      <c r="W323" s="55"/>
      <c r="X323" s="55"/>
      <c r="Y323" s="55"/>
      <c r="Z323" s="55"/>
    </row>
    <row r="324" spans="1:26" ht="12.75" customHeight="1">
      <c r="A324" s="55"/>
      <c r="B324" s="55"/>
      <c r="C324" s="342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358"/>
      <c r="Q324" s="358"/>
      <c r="R324" s="358"/>
      <c r="S324" s="55"/>
      <c r="T324" s="55"/>
      <c r="U324" s="55"/>
      <c r="V324" s="55"/>
      <c r="W324" s="55"/>
      <c r="X324" s="55"/>
      <c r="Y324" s="55"/>
      <c r="Z324" s="55"/>
    </row>
    <row r="325" spans="1:26" ht="12.75" customHeight="1">
      <c r="A325" s="55"/>
      <c r="B325" s="55"/>
      <c r="C325" s="342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358"/>
      <c r="Q325" s="358"/>
      <c r="R325" s="358"/>
      <c r="S325" s="55"/>
      <c r="T325" s="55"/>
      <c r="U325" s="55"/>
      <c r="V325" s="55"/>
      <c r="W325" s="55"/>
      <c r="X325" s="55"/>
      <c r="Y325" s="55"/>
      <c r="Z325" s="55"/>
    </row>
    <row r="326" spans="1:26" ht="12.75" customHeight="1">
      <c r="A326" s="55"/>
      <c r="B326" s="55"/>
      <c r="C326" s="342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358"/>
      <c r="Q326" s="358"/>
      <c r="R326" s="358"/>
      <c r="S326" s="55"/>
      <c r="T326" s="55"/>
      <c r="U326" s="55"/>
      <c r="V326" s="55"/>
      <c r="W326" s="55"/>
      <c r="X326" s="55"/>
      <c r="Y326" s="55"/>
      <c r="Z326" s="55"/>
    </row>
    <row r="327" spans="1:26" ht="12.75" customHeight="1">
      <c r="A327" s="55"/>
      <c r="B327" s="55"/>
      <c r="C327" s="342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358"/>
      <c r="Q327" s="358"/>
      <c r="R327" s="358"/>
      <c r="S327" s="55"/>
      <c r="T327" s="55"/>
      <c r="U327" s="55"/>
      <c r="V327" s="55"/>
      <c r="W327" s="55"/>
      <c r="X327" s="55"/>
      <c r="Y327" s="55"/>
      <c r="Z327" s="55"/>
    </row>
    <row r="328" spans="1:26" ht="12.75" customHeight="1">
      <c r="A328" s="55"/>
      <c r="B328" s="55"/>
      <c r="C328" s="342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358"/>
      <c r="Q328" s="358"/>
      <c r="R328" s="358"/>
      <c r="S328" s="55"/>
      <c r="T328" s="55"/>
      <c r="U328" s="55"/>
      <c r="V328" s="55"/>
      <c r="W328" s="55"/>
      <c r="X328" s="55"/>
      <c r="Y328" s="55"/>
      <c r="Z328" s="55"/>
    </row>
    <row r="329" spans="1:26" ht="12.75" customHeight="1">
      <c r="A329" s="55"/>
      <c r="B329" s="55"/>
      <c r="C329" s="342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358"/>
      <c r="Q329" s="358"/>
      <c r="R329" s="358"/>
      <c r="S329" s="55"/>
      <c r="T329" s="55"/>
      <c r="U329" s="55"/>
      <c r="V329" s="55"/>
      <c r="W329" s="55"/>
      <c r="X329" s="55"/>
      <c r="Y329" s="55"/>
      <c r="Z329" s="55"/>
    </row>
    <row r="330" spans="1:26" ht="12.75" customHeight="1">
      <c r="A330" s="55"/>
      <c r="B330" s="55"/>
      <c r="C330" s="342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358"/>
      <c r="Q330" s="358"/>
      <c r="R330" s="358"/>
      <c r="S330" s="55"/>
      <c r="T330" s="55"/>
      <c r="U330" s="55"/>
      <c r="V330" s="55"/>
      <c r="W330" s="55"/>
      <c r="X330" s="55"/>
      <c r="Y330" s="55"/>
      <c r="Z330" s="55"/>
    </row>
    <row r="331" spans="1:26" ht="12.75" customHeight="1">
      <c r="A331" s="55"/>
      <c r="B331" s="55"/>
      <c r="C331" s="342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358"/>
      <c r="Q331" s="358"/>
      <c r="R331" s="358"/>
      <c r="S331" s="55"/>
      <c r="T331" s="55"/>
      <c r="U331" s="55"/>
      <c r="V331" s="55"/>
      <c r="W331" s="55"/>
      <c r="X331" s="55"/>
      <c r="Y331" s="55"/>
      <c r="Z331" s="55"/>
    </row>
    <row r="332" spans="1:26" ht="12.75" customHeight="1">
      <c r="A332" s="55"/>
      <c r="B332" s="55"/>
      <c r="C332" s="342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358"/>
      <c r="Q332" s="358"/>
      <c r="R332" s="358"/>
      <c r="S332" s="55"/>
      <c r="T332" s="55"/>
      <c r="U332" s="55"/>
      <c r="V332" s="55"/>
      <c r="W332" s="55"/>
      <c r="X332" s="55"/>
      <c r="Y332" s="55"/>
      <c r="Z332" s="55"/>
    </row>
    <row r="333" spans="1:26" ht="12.75" customHeight="1">
      <c r="A333" s="55"/>
      <c r="B333" s="55"/>
      <c r="C333" s="342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358"/>
      <c r="Q333" s="358"/>
      <c r="R333" s="358"/>
      <c r="S333" s="55"/>
      <c r="T333" s="55"/>
      <c r="U333" s="55"/>
      <c r="V333" s="55"/>
      <c r="W333" s="55"/>
      <c r="X333" s="55"/>
      <c r="Y333" s="55"/>
      <c r="Z333" s="55"/>
    </row>
    <row r="334" spans="1:26" ht="12.75" customHeight="1">
      <c r="A334" s="55"/>
      <c r="B334" s="55"/>
      <c r="C334" s="342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358"/>
      <c r="Q334" s="358"/>
      <c r="R334" s="358"/>
      <c r="S334" s="55"/>
      <c r="T334" s="55"/>
      <c r="U334" s="55"/>
      <c r="V334" s="55"/>
      <c r="W334" s="55"/>
      <c r="X334" s="55"/>
      <c r="Y334" s="55"/>
      <c r="Z334" s="55"/>
    </row>
    <row r="335" spans="1:26" ht="12.75" customHeight="1">
      <c r="A335" s="55"/>
      <c r="B335" s="55"/>
      <c r="C335" s="342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358"/>
      <c r="Q335" s="358"/>
      <c r="R335" s="358"/>
      <c r="S335" s="55"/>
      <c r="T335" s="55"/>
      <c r="U335" s="55"/>
      <c r="V335" s="55"/>
      <c r="W335" s="55"/>
      <c r="X335" s="55"/>
      <c r="Y335" s="55"/>
      <c r="Z335" s="55"/>
    </row>
    <row r="336" spans="1:26" ht="12.75" customHeight="1">
      <c r="A336" s="55"/>
      <c r="B336" s="55"/>
      <c r="C336" s="342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358"/>
      <c r="Q336" s="358"/>
      <c r="R336" s="358"/>
      <c r="S336" s="55"/>
      <c r="T336" s="55"/>
      <c r="U336" s="55"/>
      <c r="V336" s="55"/>
      <c r="W336" s="55"/>
      <c r="X336" s="55"/>
      <c r="Y336" s="55"/>
      <c r="Z336" s="55"/>
    </row>
    <row r="337" spans="1:26" ht="12.75" customHeight="1">
      <c r="A337" s="55"/>
      <c r="B337" s="55"/>
      <c r="C337" s="342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358"/>
      <c r="Q337" s="358"/>
      <c r="R337" s="358"/>
      <c r="S337" s="55"/>
      <c r="T337" s="55"/>
      <c r="U337" s="55"/>
      <c r="V337" s="55"/>
      <c r="W337" s="55"/>
      <c r="X337" s="55"/>
      <c r="Y337" s="55"/>
      <c r="Z337" s="55"/>
    </row>
    <row r="338" spans="1:26" ht="12.75" customHeight="1">
      <c r="A338" s="55"/>
      <c r="B338" s="55"/>
      <c r="C338" s="342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358"/>
      <c r="Q338" s="358"/>
      <c r="R338" s="358"/>
      <c r="S338" s="55"/>
      <c r="T338" s="55"/>
      <c r="U338" s="55"/>
      <c r="V338" s="55"/>
      <c r="W338" s="55"/>
      <c r="X338" s="55"/>
      <c r="Y338" s="55"/>
      <c r="Z338" s="55"/>
    </row>
    <row r="339" spans="1:26" ht="12.75" customHeight="1">
      <c r="A339" s="55"/>
      <c r="B339" s="55"/>
      <c r="C339" s="342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358"/>
      <c r="Q339" s="358"/>
      <c r="R339" s="358"/>
      <c r="S339" s="55"/>
      <c r="T339" s="55"/>
      <c r="U339" s="55"/>
      <c r="V339" s="55"/>
      <c r="W339" s="55"/>
      <c r="X339" s="55"/>
      <c r="Y339" s="55"/>
      <c r="Z339" s="55"/>
    </row>
    <row r="340" spans="1:26" ht="12.75" customHeight="1">
      <c r="A340" s="55"/>
      <c r="B340" s="55"/>
      <c r="C340" s="342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358"/>
      <c r="Q340" s="358"/>
      <c r="R340" s="358"/>
      <c r="S340" s="55"/>
      <c r="T340" s="55"/>
      <c r="U340" s="55"/>
      <c r="V340" s="55"/>
      <c r="W340" s="55"/>
      <c r="X340" s="55"/>
      <c r="Y340" s="55"/>
      <c r="Z340" s="55"/>
    </row>
    <row r="341" spans="1:26" ht="12.75" customHeight="1">
      <c r="A341" s="55"/>
      <c r="B341" s="55"/>
      <c r="C341" s="342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358"/>
      <c r="Q341" s="358"/>
      <c r="R341" s="358"/>
      <c r="S341" s="55"/>
      <c r="T341" s="55"/>
      <c r="U341" s="55"/>
      <c r="V341" s="55"/>
      <c r="W341" s="55"/>
      <c r="X341" s="55"/>
      <c r="Y341" s="55"/>
      <c r="Z341" s="55"/>
    </row>
    <row r="342" spans="1:26" ht="12.75" customHeight="1">
      <c r="A342" s="55"/>
      <c r="B342" s="55"/>
      <c r="C342" s="342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358"/>
      <c r="Q342" s="358"/>
      <c r="R342" s="358"/>
      <c r="S342" s="55"/>
      <c r="T342" s="55"/>
      <c r="U342" s="55"/>
      <c r="V342" s="55"/>
      <c r="W342" s="55"/>
      <c r="X342" s="55"/>
      <c r="Y342" s="55"/>
      <c r="Z342" s="55"/>
    </row>
    <row r="343" spans="1:26" ht="12.75" customHeight="1">
      <c r="A343" s="55"/>
      <c r="B343" s="55"/>
      <c r="C343" s="342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358"/>
      <c r="Q343" s="358"/>
      <c r="R343" s="358"/>
      <c r="S343" s="55"/>
      <c r="T343" s="55"/>
      <c r="U343" s="55"/>
      <c r="V343" s="55"/>
      <c r="W343" s="55"/>
      <c r="X343" s="55"/>
      <c r="Y343" s="55"/>
      <c r="Z343" s="55"/>
    </row>
    <row r="344" spans="1:26" ht="12.75" customHeight="1">
      <c r="A344" s="55"/>
      <c r="B344" s="55"/>
      <c r="C344" s="342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358"/>
      <c r="Q344" s="358"/>
      <c r="R344" s="358"/>
      <c r="S344" s="55"/>
      <c r="T344" s="55"/>
      <c r="U344" s="55"/>
      <c r="V344" s="55"/>
      <c r="W344" s="55"/>
      <c r="X344" s="55"/>
      <c r="Y344" s="55"/>
      <c r="Z344" s="55"/>
    </row>
    <row r="345" spans="1:26" ht="12.75" customHeight="1">
      <c r="A345" s="55"/>
      <c r="B345" s="55"/>
      <c r="C345" s="342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358"/>
      <c r="Q345" s="358"/>
      <c r="R345" s="358"/>
      <c r="S345" s="55"/>
      <c r="T345" s="55"/>
      <c r="U345" s="55"/>
      <c r="V345" s="55"/>
      <c r="W345" s="55"/>
      <c r="X345" s="55"/>
      <c r="Y345" s="55"/>
      <c r="Z345" s="55"/>
    </row>
    <row r="346" spans="1:26" ht="12.75" customHeight="1">
      <c r="A346" s="55"/>
      <c r="B346" s="55"/>
      <c r="C346" s="342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358"/>
      <c r="Q346" s="358"/>
      <c r="R346" s="358"/>
      <c r="S346" s="55"/>
      <c r="T346" s="55"/>
      <c r="U346" s="55"/>
      <c r="V346" s="55"/>
      <c r="W346" s="55"/>
      <c r="X346" s="55"/>
      <c r="Y346" s="55"/>
      <c r="Z346" s="55"/>
    </row>
    <row r="347" spans="1:26" ht="12.75" customHeight="1">
      <c r="A347" s="55"/>
      <c r="B347" s="55"/>
      <c r="C347" s="342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358"/>
      <c r="Q347" s="358"/>
      <c r="R347" s="358"/>
      <c r="S347" s="55"/>
      <c r="T347" s="55"/>
      <c r="U347" s="55"/>
      <c r="V347" s="55"/>
      <c r="W347" s="55"/>
      <c r="X347" s="55"/>
      <c r="Y347" s="55"/>
      <c r="Z347" s="55"/>
    </row>
    <row r="348" spans="1:26" ht="12.75" customHeight="1">
      <c r="A348" s="55"/>
      <c r="B348" s="55"/>
      <c r="C348" s="342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358"/>
      <c r="Q348" s="358"/>
      <c r="R348" s="358"/>
      <c r="S348" s="55"/>
      <c r="T348" s="55"/>
      <c r="U348" s="55"/>
      <c r="V348" s="55"/>
      <c r="W348" s="55"/>
      <c r="X348" s="55"/>
      <c r="Y348" s="55"/>
      <c r="Z348" s="55"/>
    </row>
    <row r="349" spans="1:26" ht="12.75" customHeight="1">
      <c r="A349" s="55"/>
      <c r="B349" s="55"/>
      <c r="C349" s="342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358"/>
      <c r="Q349" s="358"/>
      <c r="R349" s="358"/>
      <c r="S349" s="55"/>
      <c r="T349" s="55"/>
      <c r="U349" s="55"/>
      <c r="V349" s="55"/>
      <c r="W349" s="55"/>
      <c r="X349" s="55"/>
      <c r="Y349" s="55"/>
      <c r="Z349" s="55"/>
    </row>
    <row r="350" spans="1:26" ht="12.75" customHeight="1">
      <c r="A350" s="55"/>
      <c r="B350" s="55"/>
      <c r="C350" s="342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358"/>
      <c r="Q350" s="358"/>
      <c r="R350" s="358"/>
      <c r="S350" s="55"/>
      <c r="T350" s="55"/>
      <c r="U350" s="55"/>
      <c r="V350" s="55"/>
      <c r="W350" s="55"/>
      <c r="X350" s="55"/>
      <c r="Y350" s="55"/>
      <c r="Z350" s="55"/>
    </row>
    <row r="351" spans="1:26" ht="12.75" customHeight="1">
      <c r="A351" s="55"/>
      <c r="B351" s="55"/>
      <c r="C351" s="342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358"/>
      <c r="Q351" s="358"/>
      <c r="R351" s="358"/>
      <c r="S351" s="55"/>
      <c r="T351" s="55"/>
      <c r="U351" s="55"/>
      <c r="V351" s="55"/>
      <c r="W351" s="55"/>
      <c r="X351" s="55"/>
      <c r="Y351" s="55"/>
      <c r="Z351" s="55"/>
    </row>
    <row r="352" spans="1:26" ht="12.75" customHeight="1">
      <c r="A352" s="55"/>
      <c r="B352" s="55"/>
      <c r="C352" s="342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358"/>
      <c r="Q352" s="358"/>
      <c r="R352" s="358"/>
      <c r="S352" s="55"/>
      <c r="T352" s="55"/>
      <c r="U352" s="55"/>
      <c r="V352" s="55"/>
      <c r="W352" s="55"/>
      <c r="X352" s="55"/>
      <c r="Y352" s="55"/>
      <c r="Z352" s="55"/>
    </row>
    <row r="353" spans="1:26" ht="12.75" customHeight="1">
      <c r="A353" s="55"/>
      <c r="B353" s="55"/>
      <c r="C353" s="342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358"/>
      <c r="Q353" s="358"/>
      <c r="R353" s="358"/>
      <c r="S353" s="55"/>
      <c r="T353" s="55"/>
      <c r="U353" s="55"/>
      <c r="V353" s="55"/>
      <c r="W353" s="55"/>
      <c r="X353" s="55"/>
      <c r="Y353" s="55"/>
      <c r="Z353" s="55"/>
    </row>
    <row r="354" spans="1:26" ht="12.75" customHeight="1">
      <c r="A354" s="55"/>
      <c r="B354" s="55"/>
      <c r="C354" s="342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358"/>
      <c r="Q354" s="358"/>
      <c r="R354" s="358"/>
      <c r="S354" s="55"/>
      <c r="T354" s="55"/>
      <c r="U354" s="55"/>
      <c r="V354" s="55"/>
      <c r="W354" s="55"/>
      <c r="X354" s="55"/>
      <c r="Y354" s="55"/>
      <c r="Z354" s="55"/>
    </row>
    <row r="355" spans="1:26" ht="12.75" customHeight="1">
      <c r="A355" s="55"/>
      <c r="B355" s="55"/>
      <c r="C355" s="342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358"/>
      <c r="Q355" s="358"/>
      <c r="R355" s="358"/>
      <c r="S355" s="55"/>
      <c r="T355" s="55"/>
      <c r="U355" s="55"/>
      <c r="V355" s="55"/>
      <c r="W355" s="55"/>
      <c r="X355" s="55"/>
      <c r="Y355" s="55"/>
      <c r="Z355" s="55"/>
    </row>
    <row r="356" spans="1:26" ht="12.75" customHeight="1">
      <c r="A356" s="55"/>
      <c r="B356" s="55"/>
      <c r="C356" s="342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358"/>
      <c r="Q356" s="358"/>
      <c r="R356" s="358"/>
      <c r="S356" s="55"/>
      <c r="T356" s="55"/>
      <c r="U356" s="55"/>
      <c r="V356" s="55"/>
      <c r="W356" s="55"/>
      <c r="X356" s="55"/>
      <c r="Y356" s="55"/>
      <c r="Z356" s="55"/>
    </row>
    <row r="357" spans="1:26" ht="12.75" customHeight="1">
      <c r="A357" s="55"/>
      <c r="B357" s="55"/>
      <c r="C357" s="342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358"/>
      <c r="Q357" s="358"/>
      <c r="R357" s="358"/>
      <c r="S357" s="55"/>
      <c r="T357" s="55"/>
      <c r="U357" s="55"/>
      <c r="V357" s="55"/>
      <c r="W357" s="55"/>
      <c r="X357" s="55"/>
      <c r="Y357" s="55"/>
      <c r="Z357" s="55"/>
    </row>
    <row r="358" spans="1:26" ht="12.75" customHeight="1">
      <c r="A358" s="55"/>
      <c r="B358" s="55"/>
      <c r="C358" s="342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358"/>
      <c r="Q358" s="358"/>
      <c r="R358" s="358"/>
      <c r="S358" s="55"/>
      <c r="T358" s="55"/>
      <c r="U358" s="55"/>
      <c r="V358" s="55"/>
      <c r="W358" s="55"/>
      <c r="X358" s="55"/>
      <c r="Y358" s="55"/>
      <c r="Z358" s="55"/>
    </row>
    <row r="359" spans="1:26" ht="12.75" customHeight="1">
      <c r="A359" s="55"/>
      <c r="B359" s="55"/>
      <c r="C359" s="342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358"/>
      <c r="Q359" s="358"/>
      <c r="R359" s="358"/>
      <c r="S359" s="55"/>
      <c r="T359" s="55"/>
      <c r="U359" s="55"/>
      <c r="V359" s="55"/>
      <c r="W359" s="55"/>
      <c r="X359" s="55"/>
      <c r="Y359" s="55"/>
      <c r="Z359" s="55"/>
    </row>
    <row r="360" spans="1:26" ht="12.75" customHeight="1">
      <c r="A360" s="55"/>
      <c r="B360" s="55"/>
      <c r="C360" s="342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358"/>
      <c r="Q360" s="358"/>
      <c r="R360" s="358"/>
      <c r="S360" s="55"/>
      <c r="T360" s="55"/>
      <c r="U360" s="55"/>
      <c r="V360" s="55"/>
      <c r="W360" s="55"/>
      <c r="X360" s="55"/>
      <c r="Y360" s="55"/>
      <c r="Z360" s="55"/>
    </row>
    <row r="361" spans="1:26" ht="12.75" customHeight="1">
      <c r="A361" s="55"/>
      <c r="B361" s="55"/>
      <c r="C361" s="342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358"/>
      <c r="Q361" s="358"/>
      <c r="R361" s="358"/>
      <c r="S361" s="55"/>
      <c r="T361" s="55"/>
      <c r="U361" s="55"/>
      <c r="V361" s="55"/>
      <c r="W361" s="55"/>
      <c r="X361" s="55"/>
      <c r="Y361" s="55"/>
      <c r="Z361" s="55"/>
    </row>
    <row r="362" spans="1:26" ht="12.75" customHeight="1">
      <c r="A362" s="55"/>
      <c r="B362" s="55"/>
      <c r="C362" s="342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358"/>
      <c r="Q362" s="358"/>
      <c r="R362" s="358"/>
      <c r="S362" s="55"/>
      <c r="T362" s="55"/>
      <c r="U362" s="55"/>
      <c r="V362" s="55"/>
      <c r="W362" s="55"/>
      <c r="X362" s="55"/>
      <c r="Y362" s="55"/>
      <c r="Z362" s="55"/>
    </row>
    <row r="363" spans="1:26" ht="12.75" customHeight="1">
      <c r="A363" s="55"/>
      <c r="B363" s="55"/>
      <c r="C363" s="342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358"/>
      <c r="Q363" s="358"/>
      <c r="R363" s="358"/>
      <c r="S363" s="55"/>
      <c r="T363" s="55"/>
      <c r="U363" s="55"/>
      <c r="V363" s="55"/>
      <c r="W363" s="55"/>
      <c r="X363" s="55"/>
      <c r="Y363" s="55"/>
      <c r="Z363" s="55"/>
    </row>
    <row r="364" spans="1:26" ht="12.75" customHeight="1">
      <c r="A364" s="55"/>
      <c r="B364" s="55"/>
      <c r="C364" s="342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358"/>
      <c r="Q364" s="358"/>
      <c r="R364" s="358"/>
      <c r="S364" s="55"/>
      <c r="T364" s="55"/>
      <c r="U364" s="55"/>
      <c r="V364" s="55"/>
      <c r="W364" s="55"/>
      <c r="X364" s="55"/>
      <c r="Y364" s="55"/>
      <c r="Z364" s="55"/>
    </row>
    <row r="365" spans="1:26" ht="12.75" customHeight="1">
      <c r="A365" s="55"/>
      <c r="B365" s="55"/>
      <c r="C365" s="342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358"/>
      <c r="Q365" s="358"/>
      <c r="R365" s="358"/>
      <c r="S365" s="55"/>
      <c r="T365" s="55"/>
      <c r="U365" s="55"/>
      <c r="V365" s="55"/>
      <c r="W365" s="55"/>
      <c r="X365" s="55"/>
      <c r="Y365" s="55"/>
      <c r="Z365" s="55"/>
    </row>
    <row r="366" spans="1:26" ht="12.75" customHeight="1">
      <c r="A366" s="55"/>
      <c r="B366" s="55"/>
      <c r="C366" s="342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358"/>
      <c r="Q366" s="358"/>
      <c r="R366" s="358"/>
      <c r="S366" s="55"/>
      <c r="T366" s="55"/>
      <c r="U366" s="55"/>
      <c r="V366" s="55"/>
      <c r="W366" s="55"/>
      <c r="X366" s="55"/>
      <c r="Y366" s="55"/>
      <c r="Z366" s="55"/>
    </row>
    <row r="367" spans="1:26" ht="12.75" customHeight="1">
      <c r="A367" s="55"/>
      <c r="B367" s="55"/>
      <c r="C367" s="342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358"/>
      <c r="Q367" s="358"/>
      <c r="R367" s="358"/>
      <c r="S367" s="55"/>
      <c r="T367" s="55"/>
      <c r="U367" s="55"/>
      <c r="V367" s="55"/>
      <c r="W367" s="55"/>
      <c r="X367" s="55"/>
      <c r="Y367" s="55"/>
      <c r="Z367" s="55"/>
    </row>
    <row r="368" spans="1:26" ht="12.75" customHeight="1">
      <c r="A368" s="55"/>
      <c r="B368" s="55"/>
      <c r="C368" s="342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358"/>
      <c r="Q368" s="358"/>
      <c r="R368" s="358"/>
      <c r="S368" s="55"/>
      <c r="T368" s="55"/>
      <c r="U368" s="55"/>
      <c r="V368" s="55"/>
      <c r="W368" s="55"/>
      <c r="X368" s="55"/>
      <c r="Y368" s="55"/>
      <c r="Z368" s="55"/>
    </row>
    <row r="369" spans="1:26" ht="12.75" customHeight="1">
      <c r="A369" s="55"/>
      <c r="B369" s="55"/>
      <c r="C369" s="342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358"/>
      <c r="Q369" s="358"/>
      <c r="R369" s="358"/>
      <c r="S369" s="55"/>
      <c r="T369" s="55"/>
      <c r="U369" s="55"/>
      <c r="V369" s="55"/>
      <c r="W369" s="55"/>
      <c r="X369" s="55"/>
      <c r="Y369" s="55"/>
      <c r="Z369" s="55"/>
    </row>
    <row r="370" spans="1:26" ht="12.75" customHeight="1">
      <c r="A370" s="55"/>
      <c r="B370" s="55"/>
      <c r="C370" s="342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358"/>
      <c r="Q370" s="358"/>
      <c r="R370" s="358"/>
      <c r="S370" s="55"/>
      <c r="T370" s="55"/>
      <c r="U370" s="55"/>
      <c r="V370" s="55"/>
      <c r="W370" s="55"/>
      <c r="X370" s="55"/>
      <c r="Y370" s="55"/>
      <c r="Z370" s="55"/>
    </row>
    <row r="371" spans="1:26" ht="12.75" customHeight="1">
      <c r="A371" s="55"/>
      <c r="B371" s="55"/>
      <c r="C371" s="342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358"/>
      <c r="Q371" s="358"/>
      <c r="R371" s="358"/>
      <c r="S371" s="55"/>
      <c r="T371" s="55"/>
      <c r="U371" s="55"/>
      <c r="V371" s="55"/>
      <c r="W371" s="55"/>
      <c r="X371" s="55"/>
      <c r="Y371" s="55"/>
      <c r="Z371" s="55"/>
    </row>
    <row r="372" spans="1:26" ht="12.75" customHeight="1">
      <c r="A372" s="55"/>
      <c r="B372" s="55"/>
      <c r="C372" s="342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358"/>
      <c r="Q372" s="358"/>
      <c r="R372" s="358"/>
      <c r="S372" s="55"/>
      <c r="T372" s="55"/>
      <c r="U372" s="55"/>
      <c r="V372" s="55"/>
      <c r="W372" s="55"/>
      <c r="X372" s="55"/>
      <c r="Y372" s="55"/>
      <c r="Z372" s="55"/>
    </row>
    <row r="373" spans="1:26" ht="12.75" customHeight="1">
      <c r="A373" s="55"/>
      <c r="B373" s="55"/>
      <c r="C373" s="342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358"/>
      <c r="Q373" s="358"/>
      <c r="R373" s="358"/>
      <c r="S373" s="55"/>
      <c r="T373" s="55"/>
      <c r="U373" s="55"/>
      <c r="V373" s="55"/>
      <c r="W373" s="55"/>
      <c r="X373" s="55"/>
      <c r="Y373" s="55"/>
      <c r="Z373" s="55"/>
    </row>
    <row r="374" spans="1:26" ht="12.75" customHeight="1">
      <c r="A374" s="55"/>
      <c r="B374" s="55"/>
      <c r="C374" s="342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358"/>
      <c r="Q374" s="358"/>
      <c r="R374" s="358"/>
      <c r="S374" s="55"/>
      <c r="T374" s="55"/>
      <c r="U374" s="55"/>
      <c r="V374" s="55"/>
      <c r="W374" s="55"/>
      <c r="X374" s="55"/>
      <c r="Y374" s="55"/>
      <c r="Z374" s="55"/>
    </row>
    <row r="375" spans="1:26" ht="12.75" customHeight="1">
      <c r="A375" s="55"/>
      <c r="B375" s="55"/>
      <c r="C375" s="342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358"/>
      <c r="Q375" s="358"/>
      <c r="R375" s="358"/>
      <c r="S375" s="55"/>
      <c r="T375" s="55"/>
      <c r="U375" s="55"/>
      <c r="V375" s="55"/>
      <c r="W375" s="55"/>
      <c r="X375" s="55"/>
      <c r="Y375" s="55"/>
      <c r="Z375" s="55"/>
    </row>
    <row r="376" spans="1:26" ht="12.75" customHeight="1">
      <c r="A376" s="55"/>
      <c r="B376" s="55"/>
      <c r="C376" s="342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358"/>
      <c r="Q376" s="358"/>
      <c r="R376" s="358"/>
      <c r="S376" s="55"/>
      <c r="T376" s="55"/>
      <c r="U376" s="55"/>
      <c r="V376" s="55"/>
      <c r="W376" s="55"/>
      <c r="X376" s="55"/>
      <c r="Y376" s="55"/>
      <c r="Z376" s="55"/>
    </row>
    <row r="377" spans="1:26" ht="12.75" customHeight="1">
      <c r="A377" s="55"/>
      <c r="B377" s="55"/>
      <c r="C377" s="342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358"/>
      <c r="Q377" s="358"/>
      <c r="R377" s="358"/>
      <c r="S377" s="55"/>
      <c r="T377" s="55"/>
      <c r="U377" s="55"/>
      <c r="V377" s="55"/>
      <c r="W377" s="55"/>
      <c r="X377" s="55"/>
      <c r="Y377" s="55"/>
      <c r="Z377" s="55"/>
    </row>
    <row r="378" spans="1:26" ht="12.75" customHeight="1">
      <c r="A378" s="55"/>
      <c r="B378" s="55"/>
      <c r="C378" s="342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358"/>
      <c r="Q378" s="358"/>
      <c r="R378" s="358"/>
      <c r="S378" s="55"/>
      <c r="T378" s="55"/>
      <c r="U378" s="55"/>
      <c r="V378" s="55"/>
      <c r="W378" s="55"/>
      <c r="X378" s="55"/>
      <c r="Y378" s="55"/>
      <c r="Z378" s="55"/>
    </row>
    <row r="379" spans="1:26" ht="12.75" customHeight="1">
      <c r="A379" s="55"/>
      <c r="B379" s="55"/>
      <c r="C379" s="342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358"/>
      <c r="Q379" s="358"/>
      <c r="R379" s="358"/>
      <c r="S379" s="55"/>
      <c r="T379" s="55"/>
      <c r="U379" s="55"/>
      <c r="V379" s="55"/>
      <c r="W379" s="55"/>
      <c r="X379" s="55"/>
      <c r="Y379" s="55"/>
      <c r="Z379" s="55"/>
    </row>
    <row r="380" spans="1:26" ht="12.75" customHeight="1">
      <c r="A380" s="55"/>
      <c r="B380" s="55"/>
      <c r="C380" s="342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358"/>
      <c r="Q380" s="358"/>
      <c r="R380" s="358"/>
      <c r="S380" s="55"/>
      <c r="T380" s="55"/>
      <c r="U380" s="55"/>
      <c r="V380" s="55"/>
      <c r="W380" s="55"/>
      <c r="X380" s="55"/>
      <c r="Y380" s="55"/>
      <c r="Z380" s="55"/>
    </row>
    <row r="381" spans="1:26" ht="12.75" customHeight="1">
      <c r="A381" s="55"/>
      <c r="B381" s="55"/>
      <c r="C381" s="342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358"/>
      <c r="Q381" s="358"/>
      <c r="R381" s="358"/>
      <c r="S381" s="55"/>
      <c r="T381" s="55"/>
      <c r="U381" s="55"/>
      <c r="V381" s="55"/>
      <c r="W381" s="55"/>
      <c r="X381" s="55"/>
      <c r="Y381" s="55"/>
      <c r="Z381" s="55"/>
    </row>
    <row r="382" spans="1:26" ht="12.75" customHeight="1">
      <c r="A382" s="55"/>
      <c r="B382" s="55"/>
      <c r="C382" s="342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358"/>
      <c r="Q382" s="358"/>
      <c r="R382" s="358"/>
      <c r="S382" s="55"/>
      <c r="T382" s="55"/>
      <c r="U382" s="55"/>
      <c r="V382" s="55"/>
      <c r="W382" s="55"/>
      <c r="X382" s="55"/>
      <c r="Y382" s="55"/>
      <c r="Z382" s="55"/>
    </row>
    <row r="383" spans="1:26" ht="12.75" customHeight="1">
      <c r="A383" s="55"/>
      <c r="B383" s="55"/>
      <c r="C383" s="342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358"/>
      <c r="Q383" s="358"/>
      <c r="R383" s="358"/>
      <c r="S383" s="55"/>
      <c r="T383" s="55"/>
      <c r="U383" s="55"/>
      <c r="V383" s="55"/>
      <c r="W383" s="55"/>
      <c r="X383" s="55"/>
      <c r="Y383" s="55"/>
      <c r="Z383" s="55"/>
    </row>
    <row r="384" spans="1:26" ht="12.75" customHeight="1">
      <c r="A384" s="55"/>
      <c r="B384" s="55"/>
      <c r="C384" s="342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358"/>
      <c r="Q384" s="358"/>
      <c r="R384" s="358"/>
      <c r="S384" s="55"/>
      <c r="T384" s="55"/>
      <c r="U384" s="55"/>
      <c r="V384" s="55"/>
      <c r="W384" s="55"/>
      <c r="X384" s="55"/>
      <c r="Y384" s="55"/>
      <c r="Z384" s="55"/>
    </row>
    <row r="385" spans="1:26" ht="12.75" customHeight="1">
      <c r="A385" s="55"/>
      <c r="B385" s="55"/>
      <c r="C385" s="342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358"/>
      <c r="Q385" s="358"/>
      <c r="R385" s="358"/>
      <c r="S385" s="55"/>
      <c r="T385" s="55"/>
      <c r="U385" s="55"/>
      <c r="V385" s="55"/>
      <c r="W385" s="55"/>
      <c r="X385" s="55"/>
      <c r="Y385" s="55"/>
      <c r="Z385" s="55"/>
    </row>
    <row r="386" spans="1:26" ht="12.75" customHeight="1">
      <c r="A386" s="55"/>
      <c r="B386" s="55"/>
      <c r="C386" s="342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358"/>
      <c r="Q386" s="358"/>
      <c r="R386" s="358"/>
      <c r="S386" s="55"/>
      <c r="T386" s="55"/>
      <c r="U386" s="55"/>
      <c r="V386" s="55"/>
      <c r="W386" s="55"/>
      <c r="X386" s="55"/>
      <c r="Y386" s="55"/>
      <c r="Z386" s="55"/>
    </row>
    <row r="387" spans="1:26" ht="12.75" customHeight="1">
      <c r="A387" s="55"/>
      <c r="B387" s="55"/>
      <c r="C387" s="342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358"/>
      <c r="Q387" s="358"/>
      <c r="R387" s="358"/>
      <c r="S387" s="55"/>
      <c r="T387" s="55"/>
      <c r="U387" s="55"/>
      <c r="V387" s="55"/>
      <c r="W387" s="55"/>
      <c r="X387" s="55"/>
      <c r="Y387" s="55"/>
      <c r="Z387" s="55"/>
    </row>
    <row r="388" spans="1:26" ht="12.75" customHeight="1">
      <c r="A388" s="55"/>
      <c r="B388" s="55"/>
      <c r="C388" s="342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358"/>
      <c r="Q388" s="358"/>
      <c r="R388" s="358"/>
      <c r="S388" s="55"/>
      <c r="T388" s="55"/>
      <c r="U388" s="55"/>
      <c r="V388" s="55"/>
      <c r="W388" s="55"/>
      <c r="X388" s="55"/>
      <c r="Y388" s="55"/>
      <c r="Z388" s="55"/>
    </row>
    <row r="389" spans="1:26" ht="12.75" customHeight="1">
      <c r="A389" s="55"/>
      <c r="B389" s="55"/>
      <c r="C389" s="342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358"/>
      <c r="Q389" s="358"/>
      <c r="R389" s="358"/>
      <c r="S389" s="55"/>
      <c r="T389" s="55"/>
      <c r="U389" s="55"/>
      <c r="V389" s="55"/>
      <c r="W389" s="55"/>
      <c r="X389" s="55"/>
      <c r="Y389" s="55"/>
      <c r="Z389" s="55"/>
    </row>
    <row r="390" spans="1:26" ht="12.75" customHeight="1">
      <c r="A390" s="55"/>
      <c r="B390" s="55"/>
      <c r="C390" s="342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358"/>
      <c r="Q390" s="358"/>
      <c r="R390" s="358"/>
      <c r="S390" s="55"/>
      <c r="T390" s="55"/>
      <c r="U390" s="55"/>
      <c r="V390" s="55"/>
      <c r="W390" s="55"/>
      <c r="X390" s="55"/>
      <c r="Y390" s="55"/>
      <c r="Z390" s="55"/>
    </row>
    <row r="391" spans="1:26" ht="12.75" customHeight="1">
      <c r="A391" s="55"/>
      <c r="B391" s="55"/>
      <c r="C391" s="342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358"/>
      <c r="Q391" s="358"/>
      <c r="R391" s="358"/>
      <c r="S391" s="55"/>
      <c r="T391" s="55"/>
      <c r="U391" s="55"/>
      <c r="V391" s="55"/>
      <c r="W391" s="55"/>
      <c r="X391" s="55"/>
      <c r="Y391" s="55"/>
      <c r="Z391" s="55"/>
    </row>
    <row r="392" spans="1:26" ht="12.75" customHeight="1">
      <c r="A392" s="55"/>
      <c r="B392" s="55"/>
      <c r="C392" s="342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358"/>
      <c r="Q392" s="358"/>
      <c r="R392" s="358"/>
      <c r="S392" s="55"/>
      <c r="T392" s="55"/>
      <c r="U392" s="55"/>
      <c r="V392" s="55"/>
      <c r="W392" s="55"/>
      <c r="X392" s="55"/>
      <c r="Y392" s="55"/>
      <c r="Z392" s="55"/>
    </row>
    <row r="393" spans="1:26" ht="12.75" customHeight="1">
      <c r="A393" s="55"/>
      <c r="B393" s="55"/>
      <c r="C393" s="342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358"/>
      <c r="Q393" s="358"/>
      <c r="R393" s="358"/>
      <c r="S393" s="55"/>
      <c r="T393" s="55"/>
      <c r="U393" s="55"/>
      <c r="V393" s="55"/>
      <c r="W393" s="55"/>
      <c r="X393" s="55"/>
      <c r="Y393" s="55"/>
      <c r="Z393" s="55"/>
    </row>
    <row r="394" spans="1:26" ht="12.75" customHeight="1">
      <c r="A394" s="55"/>
      <c r="B394" s="55"/>
      <c r="C394" s="342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358"/>
      <c r="Q394" s="358"/>
      <c r="R394" s="358"/>
      <c r="S394" s="55"/>
      <c r="T394" s="55"/>
      <c r="U394" s="55"/>
      <c r="V394" s="55"/>
      <c r="W394" s="55"/>
      <c r="X394" s="55"/>
      <c r="Y394" s="55"/>
      <c r="Z394" s="55"/>
    </row>
    <row r="395" spans="1:26" ht="12.75" customHeight="1">
      <c r="A395" s="55"/>
      <c r="B395" s="55"/>
      <c r="C395" s="342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358"/>
      <c r="Q395" s="358"/>
      <c r="R395" s="358"/>
      <c r="S395" s="55"/>
      <c r="T395" s="55"/>
      <c r="U395" s="55"/>
      <c r="V395" s="55"/>
      <c r="W395" s="55"/>
      <c r="X395" s="55"/>
      <c r="Y395" s="55"/>
      <c r="Z395" s="55"/>
    </row>
    <row r="396" spans="1:26" ht="12.75" customHeight="1">
      <c r="A396" s="55"/>
      <c r="B396" s="55"/>
      <c r="C396" s="342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358"/>
      <c r="Q396" s="358"/>
      <c r="R396" s="358"/>
      <c r="S396" s="55"/>
      <c r="T396" s="55"/>
      <c r="U396" s="55"/>
      <c r="V396" s="55"/>
      <c r="W396" s="55"/>
      <c r="X396" s="55"/>
      <c r="Y396" s="55"/>
      <c r="Z396" s="55"/>
    </row>
    <row r="397" spans="1:26" ht="12.75" customHeight="1">
      <c r="A397" s="55"/>
      <c r="B397" s="55"/>
      <c r="C397" s="342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358"/>
      <c r="Q397" s="358"/>
      <c r="R397" s="358"/>
      <c r="S397" s="55"/>
      <c r="T397" s="55"/>
      <c r="U397" s="55"/>
      <c r="V397" s="55"/>
      <c r="W397" s="55"/>
      <c r="X397" s="55"/>
      <c r="Y397" s="55"/>
      <c r="Z397" s="55"/>
    </row>
    <row r="398" spans="1:26" ht="12.75" customHeight="1">
      <c r="A398" s="55"/>
      <c r="B398" s="55"/>
      <c r="C398" s="342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358"/>
      <c r="Q398" s="358"/>
      <c r="R398" s="358"/>
      <c r="S398" s="55"/>
      <c r="T398" s="55"/>
      <c r="U398" s="55"/>
      <c r="V398" s="55"/>
      <c r="W398" s="55"/>
      <c r="X398" s="55"/>
      <c r="Y398" s="55"/>
      <c r="Z398" s="55"/>
    </row>
    <row r="399" spans="1:26" ht="12.75" customHeight="1">
      <c r="A399" s="55"/>
      <c r="B399" s="55"/>
      <c r="C399" s="342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358"/>
      <c r="Q399" s="358"/>
      <c r="R399" s="358"/>
      <c r="S399" s="55"/>
      <c r="T399" s="55"/>
      <c r="U399" s="55"/>
      <c r="V399" s="55"/>
      <c r="W399" s="55"/>
      <c r="X399" s="55"/>
      <c r="Y399" s="55"/>
      <c r="Z399" s="55"/>
    </row>
    <row r="400" spans="1:26" ht="12.75" customHeight="1">
      <c r="A400" s="55"/>
      <c r="B400" s="55"/>
      <c r="C400" s="342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358"/>
      <c r="Q400" s="358"/>
      <c r="R400" s="358"/>
      <c r="S400" s="55"/>
      <c r="T400" s="55"/>
      <c r="U400" s="55"/>
      <c r="V400" s="55"/>
      <c r="W400" s="55"/>
      <c r="X400" s="55"/>
      <c r="Y400" s="55"/>
      <c r="Z400" s="55"/>
    </row>
    <row r="401" spans="1:26" ht="12.75" customHeight="1">
      <c r="A401" s="55"/>
      <c r="B401" s="55"/>
      <c r="C401" s="342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358"/>
      <c r="Q401" s="358"/>
      <c r="R401" s="358"/>
      <c r="S401" s="55"/>
      <c r="T401" s="55"/>
      <c r="U401" s="55"/>
      <c r="V401" s="55"/>
      <c r="W401" s="55"/>
      <c r="X401" s="55"/>
      <c r="Y401" s="55"/>
      <c r="Z401" s="55"/>
    </row>
    <row r="402" spans="1:26" ht="12.75" customHeight="1">
      <c r="A402" s="55"/>
      <c r="B402" s="55"/>
      <c r="C402" s="342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358"/>
      <c r="Q402" s="358"/>
      <c r="R402" s="358"/>
      <c r="S402" s="55"/>
      <c r="T402" s="55"/>
      <c r="U402" s="55"/>
      <c r="V402" s="55"/>
      <c r="W402" s="55"/>
      <c r="X402" s="55"/>
      <c r="Y402" s="55"/>
      <c r="Z402" s="55"/>
    </row>
    <row r="403" spans="1:26" ht="12.75" customHeight="1">
      <c r="A403" s="55"/>
      <c r="B403" s="55"/>
      <c r="C403" s="342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358"/>
      <c r="Q403" s="358"/>
      <c r="R403" s="358"/>
      <c r="S403" s="55"/>
      <c r="T403" s="55"/>
      <c r="U403" s="55"/>
      <c r="V403" s="55"/>
      <c r="W403" s="55"/>
      <c r="X403" s="55"/>
      <c r="Y403" s="55"/>
      <c r="Z403" s="55"/>
    </row>
    <row r="404" spans="1:26" ht="12.75" customHeight="1">
      <c r="A404" s="55"/>
      <c r="B404" s="55"/>
      <c r="C404" s="342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358"/>
      <c r="Q404" s="358"/>
      <c r="R404" s="358"/>
      <c r="S404" s="55"/>
      <c r="T404" s="55"/>
      <c r="U404" s="55"/>
      <c r="V404" s="55"/>
      <c r="W404" s="55"/>
      <c r="X404" s="55"/>
      <c r="Y404" s="55"/>
      <c r="Z404" s="55"/>
    </row>
    <row r="405" spans="1:26" ht="12.75" customHeight="1">
      <c r="A405" s="55"/>
      <c r="B405" s="55"/>
      <c r="C405" s="342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358"/>
      <c r="Q405" s="358"/>
      <c r="R405" s="358"/>
      <c r="S405" s="55"/>
      <c r="T405" s="55"/>
      <c r="U405" s="55"/>
      <c r="V405" s="55"/>
      <c r="W405" s="55"/>
      <c r="X405" s="55"/>
      <c r="Y405" s="55"/>
      <c r="Z405" s="55"/>
    </row>
    <row r="406" spans="1:26" ht="12.75" customHeight="1">
      <c r="A406" s="55"/>
      <c r="B406" s="55"/>
      <c r="C406" s="342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358"/>
      <c r="Q406" s="358"/>
      <c r="R406" s="358"/>
      <c r="S406" s="55"/>
      <c r="T406" s="55"/>
      <c r="U406" s="55"/>
      <c r="V406" s="55"/>
      <c r="W406" s="55"/>
      <c r="X406" s="55"/>
      <c r="Y406" s="55"/>
      <c r="Z406" s="55"/>
    </row>
    <row r="407" spans="1:26" ht="12.75" customHeight="1">
      <c r="A407" s="55"/>
      <c r="B407" s="55"/>
      <c r="C407" s="342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358"/>
      <c r="Q407" s="358"/>
      <c r="R407" s="358"/>
      <c r="S407" s="55"/>
      <c r="T407" s="55"/>
      <c r="U407" s="55"/>
      <c r="V407" s="55"/>
      <c r="W407" s="55"/>
      <c r="X407" s="55"/>
      <c r="Y407" s="55"/>
      <c r="Z407" s="55"/>
    </row>
    <row r="408" spans="1:26" ht="12.75" customHeight="1">
      <c r="A408" s="55"/>
      <c r="B408" s="55"/>
      <c r="C408" s="342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358"/>
      <c r="Q408" s="358"/>
      <c r="R408" s="358"/>
      <c r="S408" s="55"/>
      <c r="T408" s="55"/>
      <c r="U408" s="55"/>
      <c r="V408" s="55"/>
      <c r="W408" s="55"/>
      <c r="X408" s="55"/>
      <c r="Y408" s="55"/>
      <c r="Z408" s="55"/>
    </row>
    <row r="409" spans="1:26" ht="12.75" customHeight="1">
      <c r="A409" s="55"/>
      <c r="B409" s="55"/>
      <c r="C409" s="342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358"/>
      <c r="Q409" s="358"/>
      <c r="R409" s="358"/>
      <c r="S409" s="55"/>
      <c r="T409" s="55"/>
      <c r="U409" s="55"/>
      <c r="V409" s="55"/>
      <c r="W409" s="55"/>
      <c r="X409" s="55"/>
      <c r="Y409" s="55"/>
      <c r="Z409" s="55"/>
    </row>
    <row r="410" spans="1:26" ht="12.75" customHeight="1">
      <c r="A410" s="55"/>
      <c r="B410" s="55"/>
      <c r="C410" s="342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358"/>
      <c r="Q410" s="358"/>
      <c r="R410" s="358"/>
      <c r="S410" s="55"/>
      <c r="T410" s="55"/>
      <c r="U410" s="55"/>
      <c r="V410" s="55"/>
      <c r="W410" s="55"/>
      <c r="X410" s="55"/>
      <c r="Y410" s="55"/>
      <c r="Z410" s="55"/>
    </row>
    <row r="411" spans="1:26" ht="12.75" customHeight="1">
      <c r="A411" s="55"/>
      <c r="B411" s="55"/>
      <c r="C411" s="342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358"/>
      <c r="Q411" s="358"/>
      <c r="R411" s="358"/>
      <c r="S411" s="55"/>
      <c r="T411" s="55"/>
      <c r="U411" s="55"/>
      <c r="V411" s="55"/>
      <c r="W411" s="55"/>
      <c r="X411" s="55"/>
      <c r="Y411" s="55"/>
      <c r="Z411" s="55"/>
    </row>
    <row r="412" spans="1:26" ht="12.75" customHeight="1">
      <c r="A412" s="55"/>
      <c r="B412" s="55"/>
      <c r="C412" s="342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358"/>
      <c r="Q412" s="358"/>
      <c r="R412" s="358"/>
      <c r="S412" s="55"/>
      <c r="T412" s="55"/>
      <c r="U412" s="55"/>
      <c r="V412" s="55"/>
      <c r="W412" s="55"/>
      <c r="X412" s="55"/>
      <c r="Y412" s="55"/>
      <c r="Z412" s="55"/>
    </row>
    <row r="413" spans="1:26" ht="12.75" customHeight="1">
      <c r="A413" s="55"/>
      <c r="B413" s="55"/>
      <c r="C413" s="342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358"/>
      <c r="Q413" s="358"/>
      <c r="R413" s="358"/>
      <c r="S413" s="55"/>
      <c r="T413" s="55"/>
      <c r="U413" s="55"/>
      <c r="V413" s="55"/>
      <c r="W413" s="55"/>
      <c r="X413" s="55"/>
      <c r="Y413" s="55"/>
      <c r="Z413" s="55"/>
    </row>
    <row r="414" spans="1:26" ht="12.75" customHeight="1">
      <c r="A414" s="55"/>
      <c r="B414" s="55"/>
      <c r="C414" s="342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358"/>
      <c r="Q414" s="358"/>
      <c r="R414" s="358"/>
      <c r="S414" s="55"/>
      <c r="T414" s="55"/>
      <c r="U414" s="55"/>
      <c r="V414" s="55"/>
      <c r="W414" s="55"/>
      <c r="X414" s="55"/>
      <c r="Y414" s="55"/>
      <c r="Z414" s="55"/>
    </row>
    <row r="415" spans="1:26" ht="12.75" customHeight="1">
      <c r="A415" s="55"/>
      <c r="B415" s="55"/>
      <c r="C415" s="342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358"/>
      <c r="Q415" s="358"/>
      <c r="R415" s="358"/>
      <c r="S415" s="55"/>
      <c r="T415" s="55"/>
      <c r="U415" s="55"/>
      <c r="V415" s="55"/>
      <c r="W415" s="55"/>
      <c r="X415" s="55"/>
      <c r="Y415" s="55"/>
      <c r="Z415" s="55"/>
    </row>
    <row r="416" spans="1:26" ht="12.75" customHeight="1">
      <c r="A416" s="55"/>
      <c r="B416" s="55"/>
      <c r="C416" s="342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358"/>
      <c r="Q416" s="358"/>
      <c r="R416" s="358"/>
      <c r="S416" s="55"/>
      <c r="T416" s="55"/>
      <c r="U416" s="55"/>
      <c r="V416" s="55"/>
      <c r="W416" s="55"/>
      <c r="X416" s="55"/>
      <c r="Y416" s="55"/>
      <c r="Z416" s="55"/>
    </row>
    <row r="417" spans="1:26" ht="12.75" customHeight="1">
      <c r="A417" s="55"/>
      <c r="B417" s="55"/>
      <c r="C417" s="342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358"/>
      <c r="Q417" s="358"/>
      <c r="R417" s="358"/>
      <c r="S417" s="55"/>
      <c r="T417" s="55"/>
      <c r="U417" s="55"/>
      <c r="V417" s="55"/>
      <c r="W417" s="55"/>
      <c r="X417" s="55"/>
      <c r="Y417" s="55"/>
      <c r="Z417" s="55"/>
    </row>
    <row r="418" spans="1:26" ht="12.75" customHeight="1">
      <c r="A418" s="55"/>
      <c r="B418" s="55"/>
      <c r="C418" s="342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358"/>
      <c r="Q418" s="358"/>
      <c r="R418" s="358"/>
      <c r="S418" s="55"/>
      <c r="T418" s="55"/>
      <c r="U418" s="55"/>
      <c r="V418" s="55"/>
      <c r="W418" s="55"/>
      <c r="X418" s="55"/>
      <c r="Y418" s="55"/>
      <c r="Z418" s="55"/>
    </row>
    <row r="419" spans="1:26" ht="12.75" customHeight="1">
      <c r="A419" s="55"/>
      <c r="B419" s="55"/>
      <c r="C419" s="342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358"/>
      <c r="Q419" s="358"/>
      <c r="R419" s="358"/>
      <c r="S419" s="55"/>
      <c r="T419" s="55"/>
      <c r="U419" s="55"/>
      <c r="V419" s="55"/>
      <c r="W419" s="55"/>
      <c r="X419" s="55"/>
      <c r="Y419" s="55"/>
      <c r="Z419" s="55"/>
    </row>
    <row r="420" spans="1:26" ht="12.75" customHeight="1">
      <c r="A420" s="55"/>
      <c r="B420" s="55"/>
      <c r="C420" s="342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358"/>
      <c r="Q420" s="358"/>
      <c r="R420" s="358"/>
      <c r="S420" s="55"/>
      <c r="T420" s="55"/>
      <c r="U420" s="55"/>
      <c r="V420" s="55"/>
      <c r="W420" s="55"/>
      <c r="X420" s="55"/>
      <c r="Y420" s="55"/>
      <c r="Z420" s="55"/>
    </row>
    <row r="421" spans="1:26" ht="12.75" customHeight="1">
      <c r="A421" s="55"/>
      <c r="B421" s="55"/>
      <c r="C421" s="342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358"/>
      <c r="Q421" s="358"/>
      <c r="R421" s="358"/>
      <c r="S421" s="55"/>
      <c r="T421" s="55"/>
      <c r="U421" s="55"/>
      <c r="V421" s="55"/>
      <c r="W421" s="55"/>
      <c r="X421" s="55"/>
      <c r="Y421" s="55"/>
      <c r="Z421" s="55"/>
    </row>
    <row r="422" spans="1:26" ht="12.75" customHeight="1">
      <c r="A422" s="55"/>
      <c r="B422" s="55"/>
      <c r="C422" s="342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358"/>
      <c r="Q422" s="358"/>
      <c r="R422" s="358"/>
      <c r="S422" s="55"/>
      <c r="T422" s="55"/>
      <c r="U422" s="55"/>
      <c r="V422" s="55"/>
      <c r="W422" s="55"/>
      <c r="X422" s="55"/>
      <c r="Y422" s="55"/>
      <c r="Z422" s="55"/>
    </row>
    <row r="423" spans="1:26" ht="12.75" customHeight="1">
      <c r="A423" s="55"/>
      <c r="B423" s="55"/>
      <c r="C423" s="342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358"/>
      <c r="Q423" s="358"/>
      <c r="R423" s="358"/>
      <c r="S423" s="55"/>
      <c r="T423" s="55"/>
      <c r="U423" s="55"/>
      <c r="V423" s="55"/>
      <c r="W423" s="55"/>
      <c r="X423" s="55"/>
      <c r="Y423" s="55"/>
      <c r="Z423" s="55"/>
    </row>
    <row r="424" spans="1:26" ht="12.75" customHeight="1">
      <c r="A424" s="55"/>
      <c r="B424" s="55"/>
      <c r="C424" s="342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358"/>
      <c r="Q424" s="358"/>
      <c r="R424" s="358"/>
      <c r="S424" s="55"/>
      <c r="T424" s="55"/>
      <c r="U424" s="55"/>
      <c r="V424" s="55"/>
      <c r="W424" s="55"/>
      <c r="X424" s="55"/>
      <c r="Y424" s="55"/>
      <c r="Z424" s="55"/>
    </row>
    <row r="425" spans="1:26" ht="12.75" customHeight="1">
      <c r="A425" s="55"/>
      <c r="B425" s="55"/>
      <c r="C425" s="342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358"/>
      <c r="Q425" s="358"/>
      <c r="R425" s="358"/>
      <c r="S425" s="55"/>
      <c r="T425" s="55"/>
      <c r="U425" s="55"/>
      <c r="V425" s="55"/>
      <c r="W425" s="55"/>
      <c r="X425" s="55"/>
      <c r="Y425" s="55"/>
      <c r="Z425" s="55"/>
    </row>
    <row r="426" spans="1:26" ht="12.75" customHeight="1">
      <c r="A426" s="55"/>
      <c r="B426" s="55"/>
      <c r="C426" s="342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358"/>
      <c r="Q426" s="358"/>
      <c r="R426" s="358"/>
      <c r="S426" s="55"/>
      <c r="T426" s="55"/>
      <c r="U426" s="55"/>
      <c r="V426" s="55"/>
      <c r="W426" s="55"/>
      <c r="X426" s="55"/>
      <c r="Y426" s="55"/>
      <c r="Z426" s="55"/>
    </row>
    <row r="427" spans="1:26" ht="12.75" customHeight="1">
      <c r="A427" s="55"/>
      <c r="B427" s="55"/>
      <c r="C427" s="342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358"/>
      <c r="Q427" s="358"/>
      <c r="R427" s="358"/>
      <c r="S427" s="55"/>
      <c r="T427" s="55"/>
      <c r="U427" s="55"/>
      <c r="V427" s="55"/>
      <c r="W427" s="55"/>
      <c r="X427" s="55"/>
      <c r="Y427" s="55"/>
      <c r="Z427" s="55"/>
    </row>
    <row r="428" spans="1:26" ht="12.75" customHeight="1">
      <c r="A428" s="55"/>
      <c r="B428" s="55"/>
      <c r="C428" s="342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358"/>
      <c r="Q428" s="358"/>
      <c r="R428" s="358"/>
      <c r="S428" s="55"/>
      <c r="T428" s="55"/>
      <c r="U428" s="55"/>
      <c r="V428" s="55"/>
      <c r="W428" s="55"/>
      <c r="X428" s="55"/>
      <c r="Y428" s="55"/>
      <c r="Z428" s="55"/>
    </row>
    <row r="429" spans="1:26" ht="12.75" customHeight="1">
      <c r="A429" s="55"/>
      <c r="B429" s="55"/>
      <c r="C429" s="342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358"/>
      <c r="Q429" s="358"/>
      <c r="R429" s="358"/>
      <c r="S429" s="55"/>
      <c r="T429" s="55"/>
      <c r="U429" s="55"/>
      <c r="V429" s="55"/>
      <c r="W429" s="55"/>
      <c r="X429" s="55"/>
      <c r="Y429" s="55"/>
      <c r="Z429" s="55"/>
    </row>
    <row r="430" spans="1:26" ht="12.75" customHeight="1">
      <c r="A430" s="55"/>
      <c r="B430" s="55"/>
      <c r="C430" s="342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358"/>
      <c r="Q430" s="358"/>
      <c r="R430" s="358"/>
      <c r="S430" s="55"/>
      <c r="T430" s="55"/>
      <c r="U430" s="55"/>
      <c r="V430" s="55"/>
      <c r="W430" s="55"/>
      <c r="X430" s="55"/>
      <c r="Y430" s="55"/>
      <c r="Z430" s="55"/>
    </row>
    <row r="431" spans="1:26" ht="12.75" customHeight="1">
      <c r="A431" s="55"/>
      <c r="B431" s="55"/>
      <c r="C431" s="342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358"/>
      <c r="Q431" s="358"/>
      <c r="R431" s="358"/>
      <c r="S431" s="55"/>
      <c r="T431" s="55"/>
      <c r="U431" s="55"/>
      <c r="V431" s="55"/>
      <c r="W431" s="55"/>
      <c r="X431" s="55"/>
      <c r="Y431" s="55"/>
      <c r="Z431" s="55"/>
    </row>
    <row r="432" spans="1:26" ht="12.75" customHeight="1">
      <c r="A432" s="55"/>
      <c r="B432" s="55"/>
      <c r="C432" s="342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358"/>
      <c r="Q432" s="358"/>
      <c r="R432" s="358"/>
      <c r="S432" s="55"/>
      <c r="T432" s="55"/>
      <c r="U432" s="55"/>
      <c r="V432" s="55"/>
      <c r="W432" s="55"/>
      <c r="X432" s="55"/>
      <c r="Y432" s="55"/>
      <c r="Z432" s="55"/>
    </row>
    <row r="433" spans="1:26" ht="12.75" customHeight="1">
      <c r="A433" s="55"/>
      <c r="B433" s="55"/>
      <c r="C433" s="342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358"/>
      <c r="Q433" s="358"/>
      <c r="R433" s="358"/>
      <c r="S433" s="55"/>
      <c r="T433" s="55"/>
      <c r="U433" s="55"/>
      <c r="V433" s="55"/>
      <c r="W433" s="55"/>
      <c r="X433" s="55"/>
      <c r="Y433" s="55"/>
      <c r="Z433" s="55"/>
    </row>
    <row r="434" spans="1:26" ht="12.75" customHeight="1">
      <c r="A434" s="55"/>
      <c r="B434" s="55"/>
      <c r="C434" s="342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358"/>
      <c r="Q434" s="358"/>
      <c r="R434" s="358"/>
      <c r="S434" s="55"/>
      <c r="T434" s="55"/>
      <c r="U434" s="55"/>
      <c r="V434" s="55"/>
      <c r="W434" s="55"/>
      <c r="X434" s="55"/>
      <c r="Y434" s="55"/>
      <c r="Z434" s="55"/>
    </row>
    <row r="435" spans="1:26" ht="12.75" customHeight="1">
      <c r="A435" s="55"/>
      <c r="B435" s="55"/>
      <c r="C435" s="342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358"/>
      <c r="Q435" s="358"/>
      <c r="R435" s="358"/>
      <c r="S435" s="55"/>
      <c r="T435" s="55"/>
      <c r="U435" s="55"/>
      <c r="V435" s="55"/>
      <c r="W435" s="55"/>
      <c r="X435" s="55"/>
      <c r="Y435" s="55"/>
      <c r="Z435" s="55"/>
    </row>
    <row r="436" spans="1:26" ht="12.75" customHeight="1">
      <c r="A436" s="55"/>
      <c r="B436" s="55"/>
      <c r="C436" s="342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358"/>
      <c r="Q436" s="358"/>
      <c r="R436" s="358"/>
      <c r="S436" s="55"/>
      <c r="T436" s="55"/>
      <c r="U436" s="55"/>
      <c r="V436" s="55"/>
      <c r="W436" s="55"/>
      <c r="X436" s="55"/>
      <c r="Y436" s="55"/>
      <c r="Z436" s="55"/>
    </row>
    <row r="437" spans="1:26" ht="12.75" customHeight="1">
      <c r="A437" s="55"/>
      <c r="B437" s="55"/>
      <c r="C437" s="342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358"/>
      <c r="Q437" s="358"/>
      <c r="R437" s="358"/>
      <c r="S437" s="55"/>
      <c r="T437" s="55"/>
      <c r="U437" s="55"/>
      <c r="V437" s="55"/>
      <c r="W437" s="55"/>
      <c r="X437" s="55"/>
      <c r="Y437" s="55"/>
      <c r="Z437" s="55"/>
    </row>
    <row r="438" spans="1:26" ht="12.75" customHeight="1">
      <c r="A438" s="55"/>
      <c r="B438" s="55"/>
      <c r="C438" s="342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358"/>
      <c r="Q438" s="358"/>
      <c r="R438" s="358"/>
      <c r="S438" s="55"/>
      <c r="T438" s="55"/>
      <c r="U438" s="55"/>
      <c r="V438" s="55"/>
      <c r="W438" s="55"/>
      <c r="X438" s="55"/>
      <c r="Y438" s="55"/>
      <c r="Z438" s="55"/>
    </row>
    <row r="439" spans="1:26" ht="12.75" customHeight="1">
      <c r="A439" s="55"/>
      <c r="B439" s="55"/>
      <c r="C439" s="342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358"/>
      <c r="Q439" s="358"/>
      <c r="R439" s="358"/>
      <c r="S439" s="55"/>
      <c r="T439" s="55"/>
      <c r="U439" s="55"/>
      <c r="V439" s="55"/>
      <c r="W439" s="55"/>
      <c r="X439" s="55"/>
      <c r="Y439" s="55"/>
      <c r="Z439" s="55"/>
    </row>
    <row r="440" spans="1:26" ht="12.75" customHeight="1">
      <c r="A440" s="55"/>
      <c r="B440" s="55"/>
      <c r="C440" s="342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358"/>
      <c r="Q440" s="358"/>
      <c r="R440" s="358"/>
      <c r="S440" s="55"/>
      <c r="T440" s="55"/>
      <c r="U440" s="55"/>
      <c r="V440" s="55"/>
      <c r="W440" s="55"/>
      <c r="X440" s="55"/>
      <c r="Y440" s="55"/>
      <c r="Z440" s="55"/>
    </row>
    <row r="441" spans="1:26" ht="12.75" customHeight="1">
      <c r="A441" s="55"/>
      <c r="B441" s="55"/>
      <c r="C441" s="342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358"/>
      <c r="Q441" s="358"/>
      <c r="R441" s="358"/>
      <c r="S441" s="55"/>
      <c r="T441" s="55"/>
      <c r="U441" s="55"/>
      <c r="V441" s="55"/>
      <c r="W441" s="55"/>
      <c r="X441" s="55"/>
      <c r="Y441" s="55"/>
      <c r="Z441" s="55"/>
    </row>
    <row r="442" spans="1:26" ht="12.75" customHeight="1">
      <c r="A442" s="55"/>
      <c r="B442" s="55"/>
      <c r="C442" s="342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358"/>
      <c r="Q442" s="358"/>
      <c r="R442" s="358"/>
      <c r="S442" s="55"/>
      <c r="T442" s="55"/>
      <c r="U442" s="55"/>
      <c r="V442" s="55"/>
      <c r="W442" s="55"/>
      <c r="X442" s="55"/>
      <c r="Y442" s="55"/>
      <c r="Z442" s="55"/>
    </row>
    <row r="443" spans="1:26" ht="12.75" customHeight="1">
      <c r="A443" s="55"/>
      <c r="B443" s="55"/>
      <c r="C443" s="342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358"/>
      <c r="Q443" s="358"/>
      <c r="R443" s="358"/>
      <c r="S443" s="55"/>
      <c r="T443" s="55"/>
      <c r="U443" s="55"/>
      <c r="V443" s="55"/>
      <c r="W443" s="55"/>
      <c r="X443" s="55"/>
      <c r="Y443" s="55"/>
      <c r="Z443" s="55"/>
    </row>
    <row r="444" spans="1:26" ht="12.75" customHeight="1">
      <c r="A444" s="55"/>
      <c r="B444" s="55"/>
      <c r="C444" s="342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358"/>
      <c r="Q444" s="358"/>
      <c r="R444" s="358"/>
      <c r="S444" s="55"/>
      <c r="T444" s="55"/>
      <c r="U444" s="55"/>
      <c r="V444" s="55"/>
      <c r="W444" s="55"/>
      <c r="X444" s="55"/>
      <c r="Y444" s="55"/>
      <c r="Z444" s="55"/>
    </row>
    <row r="445" spans="1:26" ht="12.75" customHeight="1">
      <c r="A445" s="55"/>
      <c r="B445" s="55"/>
      <c r="C445" s="342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358"/>
      <c r="Q445" s="358"/>
      <c r="R445" s="358"/>
      <c r="S445" s="55"/>
      <c r="T445" s="55"/>
      <c r="U445" s="55"/>
      <c r="V445" s="55"/>
      <c r="W445" s="55"/>
      <c r="X445" s="55"/>
      <c r="Y445" s="55"/>
      <c r="Z445" s="55"/>
    </row>
    <row r="446" spans="1:26" ht="12.75" customHeight="1">
      <c r="A446" s="55"/>
      <c r="B446" s="55"/>
      <c r="C446" s="342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358"/>
      <c r="Q446" s="358"/>
      <c r="R446" s="358"/>
      <c r="S446" s="55"/>
      <c r="T446" s="55"/>
      <c r="U446" s="55"/>
      <c r="V446" s="55"/>
      <c r="W446" s="55"/>
      <c r="X446" s="55"/>
      <c r="Y446" s="55"/>
      <c r="Z446" s="55"/>
    </row>
    <row r="447" spans="1:26" ht="12.75" customHeight="1">
      <c r="A447" s="55"/>
      <c r="B447" s="55"/>
      <c r="C447" s="342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358"/>
      <c r="Q447" s="358"/>
      <c r="R447" s="358"/>
      <c r="S447" s="55"/>
      <c r="T447" s="55"/>
      <c r="U447" s="55"/>
      <c r="V447" s="55"/>
      <c r="W447" s="55"/>
      <c r="X447" s="55"/>
      <c r="Y447" s="55"/>
      <c r="Z447" s="55"/>
    </row>
    <row r="448" spans="1:26" ht="12.75" customHeight="1">
      <c r="A448" s="55"/>
      <c r="B448" s="55"/>
      <c r="C448" s="342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358"/>
      <c r="Q448" s="358"/>
      <c r="R448" s="358"/>
      <c r="S448" s="55"/>
      <c r="T448" s="55"/>
      <c r="U448" s="55"/>
      <c r="V448" s="55"/>
      <c r="W448" s="55"/>
      <c r="X448" s="55"/>
      <c r="Y448" s="55"/>
      <c r="Z448" s="55"/>
    </row>
    <row r="449" spans="1:26" ht="12.75" customHeight="1">
      <c r="A449" s="55"/>
      <c r="B449" s="55"/>
      <c r="C449" s="342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358"/>
      <c r="Q449" s="358"/>
      <c r="R449" s="358"/>
      <c r="S449" s="55"/>
      <c r="T449" s="55"/>
      <c r="U449" s="55"/>
      <c r="V449" s="55"/>
      <c r="W449" s="55"/>
      <c r="X449" s="55"/>
      <c r="Y449" s="55"/>
      <c r="Z449" s="55"/>
    </row>
    <row r="450" spans="1:26" ht="12.75" customHeight="1">
      <c r="A450" s="55"/>
      <c r="B450" s="55"/>
      <c r="C450" s="342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358"/>
      <c r="Q450" s="358"/>
      <c r="R450" s="358"/>
      <c r="S450" s="55"/>
      <c r="T450" s="55"/>
      <c r="U450" s="55"/>
      <c r="V450" s="55"/>
      <c r="W450" s="55"/>
      <c r="X450" s="55"/>
      <c r="Y450" s="55"/>
      <c r="Z450" s="55"/>
    </row>
    <row r="451" spans="1:26" ht="12.75" customHeight="1">
      <c r="A451" s="55"/>
      <c r="B451" s="55"/>
      <c r="C451" s="342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358"/>
      <c r="Q451" s="358"/>
      <c r="R451" s="358"/>
      <c r="S451" s="55"/>
      <c r="T451" s="55"/>
      <c r="U451" s="55"/>
      <c r="V451" s="55"/>
      <c r="W451" s="55"/>
      <c r="X451" s="55"/>
      <c r="Y451" s="55"/>
      <c r="Z451" s="55"/>
    </row>
    <row r="452" spans="1:26" ht="12.75" customHeight="1">
      <c r="A452" s="55"/>
      <c r="B452" s="55"/>
      <c r="C452" s="342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358"/>
      <c r="Q452" s="358"/>
      <c r="R452" s="358"/>
      <c r="S452" s="55"/>
      <c r="T452" s="55"/>
      <c r="U452" s="55"/>
      <c r="V452" s="55"/>
      <c r="W452" s="55"/>
      <c r="X452" s="55"/>
      <c r="Y452" s="55"/>
      <c r="Z452" s="55"/>
    </row>
    <row r="453" spans="1:26" ht="12.75" customHeight="1">
      <c r="A453" s="55"/>
      <c r="B453" s="55"/>
      <c r="C453" s="342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358"/>
      <c r="Q453" s="358"/>
      <c r="R453" s="358"/>
      <c r="S453" s="55"/>
      <c r="T453" s="55"/>
      <c r="U453" s="55"/>
      <c r="V453" s="55"/>
      <c r="W453" s="55"/>
      <c r="X453" s="55"/>
      <c r="Y453" s="55"/>
      <c r="Z453" s="55"/>
    </row>
    <row r="454" spans="1:26" ht="12.75" customHeight="1">
      <c r="A454" s="55"/>
      <c r="B454" s="55"/>
      <c r="C454" s="342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358"/>
      <c r="Q454" s="358"/>
      <c r="R454" s="358"/>
      <c r="S454" s="55"/>
      <c r="T454" s="55"/>
      <c r="U454" s="55"/>
      <c r="V454" s="55"/>
      <c r="W454" s="55"/>
      <c r="X454" s="55"/>
      <c r="Y454" s="55"/>
      <c r="Z454" s="55"/>
    </row>
    <row r="455" spans="1:26" ht="12.75" customHeight="1">
      <c r="A455" s="55"/>
      <c r="B455" s="55"/>
      <c r="C455" s="342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358"/>
      <c r="Q455" s="358"/>
      <c r="R455" s="358"/>
      <c r="S455" s="55"/>
      <c r="T455" s="55"/>
      <c r="U455" s="55"/>
      <c r="V455" s="55"/>
      <c r="W455" s="55"/>
      <c r="X455" s="55"/>
      <c r="Y455" s="55"/>
      <c r="Z455" s="55"/>
    </row>
    <row r="456" spans="1:26" ht="12.75" customHeight="1">
      <c r="A456" s="55"/>
      <c r="B456" s="55"/>
      <c r="C456" s="342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358"/>
      <c r="Q456" s="358"/>
      <c r="R456" s="358"/>
      <c r="S456" s="55"/>
      <c r="T456" s="55"/>
      <c r="U456" s="55"/>
      <c r="V456" s="55"/>
      <c r="W456" s="55"/>
      <c r="X456" s="55"/>
      <c r="Y456" s="55"/>
      <c r="Z456" s="55"/>
    </row>
    <row r="457" spans="1:26" ht="12.75" customHeight="1">
      <c r="A457" s="55"/>
      <c r="B457" s="55"/>
      <c r="C457" s="342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358"/>
      <c r="Q457" s="358"/>
      <c r="R457" s="358"/>
      <c r="S457" s="55"/>
      <c r="T457" s="55"/>
      <c r="U457" s="55"/>
      <c r="V457" s="55"/>
      <c r="W457" s="55"/>
      <c r="X457" s="55"/>
      <c r="Y457" s="55"/>
      <c r="Z457" s="55"/>
    </row>
    <row r="458" spans="1:26" ht="12.75" customHeight="1">
      <c r="A458" s="55"/>
      <c r="B458" s="55"/>
      <c r="C458" s="342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358"/>
      <c r="Q458" s="358"/>
      <c r="R458" s="358"/>
      <c r="S458" s="55"/>
      <c r="T458" s="55"/>
      <c r="U458" s="55"/>
      <c r="V458" s="55"/>
      <c r="W458" s="55"/>
      <c r="X458" s="55"/>
      <c r="Y458" s="55"/>
      <c r="Z458" s="55"/>
    </row>
    <row r="459" spans="1:26" ht="12.75" customHeight="1">
      <c r="A459" s="55"/>
      <c r="B459" s="55"/>
      <c r="C459" s="342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358"/>
      <c r="Q459" s="358"/>
      <c r="R459" s="358"/>
      <c r="S459" s="55"/>
      <c r="T459" s="55"/>
      <c r="U459" s="55"/>
      <c r="V459" s="55"/>
      <c r="W459" s="55"/>
      <c r="X459" s="55"/>
      <c r="Y459" s="55"/>
      <c r="Z459" s="55"/>
    </row>
    <row r="460" spans="1:26" ht="12.75" customHeight="1">
      <c r="A460" s="55"/>
      <c r="B460" s="55"/>
      <c r="C460" s="342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358"/>
      <c r="Q460" s="358"/>
      <c r="R460" s="358"/>
      <c r="S460" s="55"/>
      <c r="T460" s="55"/>
      <c r="U460" s="55"/>
      <c r="V460" s="55"/>
      <c r="W460" s="55"/>
      <c r="X460" s="55"/>
      <c r="Y460" s="55"/>
      <c r="Z460" s="55"/>
    </row>
    <row r="461" spans="1:26" ht="12.75" customHeight="1">
      <c r="A461" s="55"/>
      <c r="B461" s="55"/>
      <c r="C461" s="342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358"/>
      <c r="Q461" s="358"/>
      <c r="R461" s="358"/>
      <c r="S461" s="55"/>
      <c r="T461" s="55"/>
      <c r="U461" s="55"/>
      <c r="V461" s="55"/>
      <c r="W461" s="55"/>
      <c r="X461" s="55"/>
      <c r="Y461" s="55"/>
      <c r="Z461" s="55"/>
    </row>
    <row r="462" spans="1:26" ht="12.75" customHeight="1">
      <c r="A462" s="55"/>
      <c r="B462" s="55"/>
      <c r="C462" s="342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358"/>
      <c r="Q462" s="358"/>
      <c r="R462" s="358"/>
      <c r="S462" s="55"/>
      <c r="T462" s="55"/>
      <c r="U462" s="55"/>
      <c r="V462" s="55"/>
      <c r="W462" s="55"/>
      <c r="X462" s="55"/>
      <c r="Y462" s="55"/>
      <c r="Z462" s="55"/>
    </row>
    <row r="463" spans="1:26" ht="12.75" customHeight="1">
      <c r="A463" s="55"/>
      <c r="B463" s="55"/>
      <c r="C463" s="342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358"/>
      <c r="Q463" s="358"/>
      <c r="R463" s="358"/>
      <c r="S463" s="55"/>
      <c r="T463" s="55"/>
      <c r="U463" s="55"/>
      <c r="V463" s="55"/>
      <c r="W463" s="55"/>
      <c r="X463" s="55"/>
      <c r="Y463" s="55"/>
      <c r="Z463" s="55"/>
    </row>
    <row r="464" spans="1:26" ht="12.75" customHeight="1">
      <c r="A464" s="55"/>
      <c r="B464" s="55"/>
      <c r="C464" s="342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358"/>
      <c r="Q464" s="358"/>
      <c r="R464" s="358"/>
      <c r="S464" s="55"/>
      <c r="T464" s="55"/>
      <c r="U464" s="55"/>
      <c r="V464" s="55"/>
      <c r="W464" s="55"/>
      <c r="X464" s="55"/>
      <c r="Y464" s="55"/>
      <c r="Z464" s="55"/>
    </row>
    <row r="465" spans="1:26" ht="12.75" customHeight="1">
      <c r="A465" s="55"/>
      <c r="B465" s="55"/>
      <c r="C465" s="342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358"/>
      <c r="Q465" s="358"/>
      <c r="R465" s="358"/>
      <c r="S465" s="55"/>
      <c r="T465" s="55"/>
      <c r="U465" s="55"/>
      <c r="V465" s="55"/>
      <c r="W465" s="55"/>
      <c r="X465" s="55"/>
      <c r="Y465" s="55"/>
      <c r="Z465" s="55"/>
    </row>
    <row r="466" spans="1:26" ht="12.75" customHeight="1">
      <c r="A466" s="55"/>
      <c r="B466" s="55"/>
      <c r="C466" s="342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358"/>
      <c r="Q466" s="358"/>
      <c r="R466" s="358"/>
      <c r="S466" s="55"/>
      <c r="T466" s="55"/>
      <c r="U466" s="55"/>
      <c r="V466" s="55"/>
      <c r="W466" s="55"/>
      <c r="X466" s="55"/>
      <c r="Y466" s="55"/>
      <c r="Z466" s="55"/>
    </row>
    <row r="467" spans="1:26" ht="12.75" customHeight="1">
      <c r="A467" s="55"/>
      <c r="B467" s="55"/>
      <c r="C467" s="342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358"/>
      <c r="Q467" s="358"/>
      <c r="R467" s="358"/>
      <c r="S467" s="55"/>
      <c r="T467" s="55"/>
      <c r="U467" s="55"/>
      <c r="V467" s="55"/>
      <c r="W467" s="55"/>
      <c r="X467" s="55"/>
      <c r="Y467" s="55"/>
      <c r="Z467" s="55"/>
    </row>
    <row r="468" spans="1:26" ht="12.75" customHeight="1">
      <c r="A468" s="55"/>
      <c r="B468" s="55"/>
      <c r="C468" s="342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358"/>
      <c r="Q468" s="358"/>
      <c r="R468" s="358"/>
      <c r="S468" s="55"/>
      <c r="T468" s="55"/>
      <c r="U468" s="55"/>
      <c r="V468" s="55"/>
      <c r="W468" s="55"/>
      <c r="X468" s="55"/>
      <c r="Y468" s="55"/>
      <c r="Z468" s="55"/>
    </row>
    <row r="469" spans="1:26" ht="12.75" customHeight="1">
      <c r="A469" s="55"/>
      <c r="B469" s="55"/>
      <c r="C469" s="342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358"/>
      <c r="Q469" s="358"/>
      <c r="R469" s="358"/>
      <c r="S469" s="55"/>
      <c r="T469" s="55"/>
      <c r="U469" s="55"/>
      <c r="V469" s="55"/>
      <c r="W469" s="55"/>
      <c r="X469" s="55"/>
      <c r="Y469" s="55"/>
      <c r="Z469" s="55"/>
    </row>
    <row r="470" spans="1:26" ht="12.75" customHeight="1">
      <c r="A470" s="55"/>
      <c r="B470" s="55"/>
      <c r="C470" s="342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358"/>
      <c r="Q470" s="358"/>
      <c r="R470" s="358"/>
      <c r="S470" s="55"/>
      <c r="T470" s="55"/>
      <c r="U470" s="55"/>
      <c r="V470" s="55"/>
      <c r="W470" s="55"/>
      <c r="X470" s="55"/>
      <c r="Y470" s="55"/>
      <c r="Z470" s="55"/>
    </row>
    <row r="471" spans="1:26" ht="12.75" customHeight="1">
      <c r="A471" s="55"/>
      <c r="B471" s="55"/>
      <c r="C471" s="342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358"/>
      <c r="Q471" s="358"/>
      <c r="R471" s="358"/>
      <c r="S471" s="55"/>
      <c r="T471" s="55"/>
      <c r="U471" s="55"/>
      <c r="V471" s="55"/>
      <c r="W471" s="55"/>
      <c r="X471" s="55"/>
      <c r="Y471" s="55"/>
      <c r="Z471" s="55"/>
    </row>
    <row r="472" spans="1:26" ht="12.75" customHeight="1">
      <c r="A472" s="55"/>
      <c r="B472" s="55"/>
      <c r="C472" s="342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358"/>
      <c r="Q472" s="358"/>
      <c r="R472" s="358"/>
      <c r="S472" s="55"/>
      <c r="T472" s="55"/>
      <c r="U472" s="55"/>
      <c r="V472" s="55"/>
      <c r="W472" s="55"/>
      <c r="X472" s="55"/>
      <c r="Y472" s="55"/>
      <c r="Z472" s="55"/>
    </row>
    <row r="473" spans="1:26" ht="12.75" customHeight="1">
      <c r="A473" s="55"/>
      <c r="B473" s="55"/>
      <c r="C473" s="342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358"/>
      <c r="Q473" s="358"/>
      <c r="R473" s="358"/>
      <c r="S473" s="55"/>
      <c r="T473" s="55"/>
      <c r="U473" s="55"/>
      <c r="V473" s="55"/>
      <c r="W473" s="55"/>
      <c r="X473" s="55"/>
      <c r="Y473" s="55"/>
      <c r="Z473" s="55"/>
    </row>
    <row r="474" spans="1:26" ht="12.75" customHeight="1">
      <c r="A474" s="55"/>
      <c r="B474" s="55"/>
      <c r="C474" s="342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358"/>
      <c r="Q474" s="358"/>
      <c r="R474" s="358"/>
      <c r="S474" s="55"/>
      <c r="T474" s="55"/>
      <c r="U474" s="55"/>
      <c r="V474" s="55"/>
      <c r="W474" s="55"/>
      <c r="X474" s="55"/>
      <c r="Y474" s="55"/>
      <c r="Z474" s="55"/>
    </row>
    <row r="475" spans="1:26" ht="12.75" customHeight="1">
      <c r="A475" s="55"/>
      <c r="B475" s="55"/>
      <c r="C475" s="342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358"/>
      <c r="Q475" s="358"/>
      <c r="R475" s="358"/>
      <c r="S475" s="55"/>
      <c r="T475" s="55"/>
      <c r="U475" s="55"/>
      <c r="V475" s="55"/>
      <c r="W475" s="55"/>
      <c r="X475" s="55"/>
      <c r="Y475" s="55"/>
      <c r="Z475" s="55"/>
    </row>
    <row r="476" spans="1:26" ht="12.75" customHeight="1">
      <c r="A476" s="55"/>
      <c r="B476" s="55"/>
      <c r="C476" s="342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358"/>
      <c r="Q476" s="358"/>
      <c r="R476" s="358"/>
      <c r="S476" s="55"/>
      <c r="T476" s="55"/>
      <c r="U476" s="55"/>
      <c r="V476" s="55"/>
      <c r="W476" s="55"/>
      <c r="X476" s="55"/>
      <c r="Y476" s="55"/>
      <c r="Z476" s="55"/>
    </row>
    <row r="477" spans="1:26" ht="12.75" customHeight="1">
      <c r="A477" s="55"/>
      <c r="B477" s="55"/>
      <c r="C477" s="342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358"/>
      <c r="Q477" s="358"/>
      <c r="R477" s="358"/>
      <c r="S477" s="55"/>
      <c r="T477" s="55"/>
      <c r="U477" s="55"/>
      <c r="V477" s="55"/>
      <c r="W477" s="55"/>
      <c r="X477" s="55"/>
      <c r="Y477" s="55"/>
      <c r="Z477" s="55"/>
    </row>
    <row r="478" spans="1:26" ht="12.75" customHeight="1">
      <c r="A478" s="55"/>
      <c r="B478" s="55"/>
      <c r="C478" s="342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358"/>
      <c r="Q478" s="358"/>
      <c r="R478" s="358"/>
      <c r="S478" s="55"/>
      <c r="T478" s="55"/>
      <c r="U478" s="55"/>
      <c r="V478" s="55"/>
      <c r="W478" s="55"/>
      <c r="X478" s="55"/>
      <c r="Y478" s="55"/>
      <c r="Z478" s="55"/>
    </row>
    <row r="479" spans="1:26" ht="12.75" customHeight="1">
      <c r="A479" s="55"/>
      <c r="B479" s="55"/>
      <c r="C479" s="342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358"/>
      <c r="Q479" s="358"/>
      <c r="R479" s="358"/>
      <c r="S479" s="55"/>
      <c r="T479" s="55"/>
      <c r="U479" s="55"/>
      <c r="V479" s="55"/>
      <c r="W479" s="55"/>
      <c r="X479" s="55"/>
      <c r="Y479" s="55"/>
      <c r="Z479" s="55"/>
    </row>
    <row r="480" spans="1:26" ht="12.75" customHeight="1">
      <c r="A480" s="55"/>
      <c r="B480" s="55"/>
      <c r="C480" s="342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358"/>
      <c r="Q480" s="358"/>
      <c r="R480" s="358"/>
      <c r="S480" s="55"/>
      <c r="T480" s="55"/>
      <c r="U480" s="55"/>
      <c r="V480" s="55"/>
      <c r="W480" s="55"/>
      <c r="X480" s="55"/>
      <c r="Y480" s="55"/>
      <c r="Z480" s="55"/>
    </row>
    <row r="481" spans="1:26" ht="12.75" customHeight="1">
      <c r="A481" s="55"/>
      <c r="B481" s="55"/>
      <c r="C481" s="342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358"/>
      <c r="Q481" s="358"/>
      <c r="R481" s="358"/>
      <c r="S481" s="55"/>
      <c r="T481" s="55"/>
      <c r="U481" s="55"/>
      <c r="V481" s="55"/>
      <c r="W481" s="55"/>
      <c r="X481" s="55"/>
      <c r="Y481" s="55"/>
      <c r="Z481" s="55"/>
    </row>
    <row r="482" spans="1:26" ht="12.75" customHeight="1">
      <c r="A482" s="55"/>
      <c r="B482" s="55"/>
      <c r="C482" s="342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358"/>
      <c r="Q482" s="358"/>
      <c r="R482" s="358"/>
      <c r="S482" s="55"/>
      <c r="T482" s="55"/>
      <c r="U482" s="55"/>
      <c r="V482" s="55"/>
      <c r="W482" s="55"/>
      <c r="X482" s="55"/>
      <c r="Y482" s="55"/>
      <c r="Z482" s="55"/>
    </row>
    <row r="483" spans="1:26" ht="12.75" customHeight="1">
      <c r="A483" s="55"/>
      <c r="B483" s="55"/>
      <c r="C483" s="342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358"/>
      <c r="Q483" s="358"/>
      <c r="R483" s="358"/>
      <c r="S483" s="55"/>
      <c r="T483" s="55"/>
      <c r="U483" s="55"/>
      <c r="V483" s="55"/>
      <c r="W483" s="55"/>
      <c r="X483" s="55"/>
      <c r="Y483" s="55"/>
      <c r="Z483" s="55"/>
    </row>
    <row r="484" spans="1:26" ht="12.75" customHeight="1">
      <c r="A484" s="55"/>
      <c r="B484" s="55"/>
      <c r="C484" s="342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358"/>
      <c r="Q484" s="358"/>
      <c r="R484" s="358"/>
      <c r="S484" s="55"/>
      <c r="T484" s="55"/>
      <c r="U484" s="55"/>
      <c r="V484" s="55"/>
      <c r="W484" s="55"/>
      <c r="X484" s="55"/>
      <c r="Y484" s="55"/>
      <c r="Z484" s="55"/>
    </row>
    <row r="485" spans="1:26" ht="12.75" customHeight="1">
      <c r="A485" s="55"/>
      <c r="B485" s="55"/>
      <c r="C485" s="342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358"/>
      <c r="Q485" s="358"/>
      <c r="R485" s="358"/>
      <c r="S485" s="55"/>
      <c r="T485" s="55"/>
      <c r="U485" s="55"/>
      <c r="V485" s="55"/>
      <c r="W485" s="55"/>
      <c r="X485" s="55"/>
      <c r="Y485" s="55"/>
      <c r="Z485" s="55"/>
    </row>
    <row r="486" spans="1:26" ht="12.75" customHeight="1">
      <c r="A486" s="55"/>
      <c r="B486" s="55"/>
      <c r="C486" s="342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358"/>
      <c r="Q486" s="358"/>
      <c r="R486" s="358"/>
      <c r="S486" s="55"/>
      <c r="T486" s="55"/>
      <c r="U486" s="55"/>
      <c r="V486" s="55"/>
      <c r="W486" s="55"/>
      <c r="X486" s="55"/>
      <c r="Y486" s="55"/>
      <c r="Z486" s="55"/>
    </row>
    <row r="487" spans="1:26" ht="12.75" customHeight="1">
      <c r="A487" s="55"/>
      <c r="B487" s="55"/>
      <c r="C487" s="342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358"/>
      <c r="Q487" s="358"/>
      <c r="R487" s="358"/>
      <c r="S487" s="55"/>
      <c r="T487" s="55"/>
      <c r="U487" s="55"/>
      <c r="V487" s="55"/>
      <c r="W487" s="55"/>
      <c r="X487" s="55"/>
      <c r="Y487" s="55"/>
      <c r="Z487" s="55"/>
    </row>
    <row r="488" spans="1:26" ht="12.75" customHeight="1">
      <c r="A488" s="55"/>
      <c r="B488" s="55"/>
      <c r="C488" s="342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358"/>
      <c r="Q488" s="358"/>
      <c r="R488" s="358"/>
      <c r="S488" s="55"/>
      <c r="T488" s="55"/>
      <c r="U488" s="55"/>
      <c r="V488" s="55"/>
      <c r="W488" s="55"/>
      <c r="X488" s="55"/>
      <c r="Y488" s="55"/>
      <c r="Z488" s="55"/>
    </row>
    <row r="489" spans="1:26" ht="12.75" customHeight="1">
      <c r="A489" s="55"/>
      <c r="B489" s="55"/>
      <c r="C489" s="342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358"/>
      <c r="Q489" s="358"/>
      <c r="R489" s="358"/>
      <c r="S489" s="55"/>
      <c r="T489" s="55"/>
      <c r="U489" s="55"/>
      <c r="V489" s="55"/>
      <c r="W489" s="55"/>
      <c r="X489" s="55"/>
      <c r="Y489" s="55"/>
      <c r="Z489" s="55"/>
    </row>
    <row r="490" spans="1:26" ht="12.75" customHeight="1">
      <c r="A490" s="55"/>
      <c r="B490" s="55"/>
      <c r="C490" s="342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358"/>
      <c r="Q490" s="358"/>
      <c r="R490" s="358"/>
      <c r="S490" s="55"/>
      <c r="T490" s="55"/>
      <c r="U490" s="55"/>
      <c r="V490" s="55"/>
      <c r="W490" s="55"/>
      <c r="X490" s="55"/>
      <c r="Y490" s="55"/>
      <c r="Z490" s="55"/>
    </row>
    <row r="491" spans="1:26" ht="12.75" customHeight="1">
      <c r="A491" s="55"/>
      <c r="B491" s="55"/>
      <c r="C491" s="342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358"/>
      <c r="Q491" s="358"/>
      <c r="R491" s="358"/>
      <c r="S491" s="55"/>
      <c r="T491" s="55"/>
      <c r="U491" s="55"/>
      <c r="V491" s="55"/>
      <c r="W491" s="55"/>
      <c r="X491" s="55"/>
      <c r="Y491" s="55"/>
      <c r="Z491" s="55"/>
    </row>
    <row r="492" spans="1:26" ht="12.75" customHeight="1">
      <c r="A492" s="55"/>
      <c r="B492" s="55"/>
      <c r="C492" s="342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358"/>
      <c r="Q492" s="358"/>
      <c r="R492" s="358"/>
      <c r="S492" s="55"/>
      <c r="T492" s="55"/>
      <c r="U492" s="55"/>
      <c r="V492" s="55"/>
      <c r="W492" s="55"/>
      <c r="X492" s="55"/>
      <c r="Y492" s="55"/>
      <c r="Z492" s="55"/>
    </row>
    <row r="493" spans="1:26" ht="12.75" customHeight="1">
      <c r="A493" s="55"/>
      <c r="B493" s="55"/>
      <c r="C493" s="342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358"/>
      <c r="Q493" s="358"/>
      <c r="R493" s="358"/>
      <c r="S493" s="55"/>
      <c r="T493" s="55"/>
      <c r="U493" s="55"/>
      <c r="V493" s="55"/>
      <c r="W493" s="55"/>
      <c r="X493" s="55"/>
      <c r="Y493" s="55"/>
      <c r="Z493" s="55"/>
    </row>
    <row r="494" spans="1:26" ht="12.75" customHeight="1">
      <c r="A494" s="55"/>
      <c r="B494" s="55"/>
      <c r="C494" s="342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358"/>
      <c r="Q494" s="358"/>
      <c r="R494" s="358"/>
      <c r="S494" s="55"/>
      <c r="T494" s="55"/>
      <c r="U494" s="55"/>
      <c r="V494" s="55"/>
      <c r="W494" s="55"/>
      <c r="X494" s="55"/>
      <c r="Y494" s="55"/>
      <c r="Z494" s="55"/>
    </row>
    <row r="495" spans="1:26" ht="12.75" customHeight="1">
      <c r="A495" s="55"/>
      <c r="B495" s="55"/>
      <c r="C495" s="342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358"/>
      <c r="Q495" s="358"/>
      <c r="R495" s="358"/>
      <c r="S495" s="55"/>
      <c r="T495" s="55"/>
      <c r="U495" s="55"/>
      <c r="V495" s="55"/>
      <c r="W495" s="55"/>
      <c r="X495" s="55"/>
      <c r="Y495" s="55"/>
      <c r="Z495" s="55"/>
    </row>
    <row r="496" spans="1:26" ht="12.75" customHeight="1">
      <c r="A496" s="55"/>
      <c r="B496" s="55"/>
      <c r="C496" s="342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358"/>
      <c r="Q496" s="358"/>
      <c r="R496" s="358"/>
      <c r="S496" s="55"/>
      <c r="T496" s="55"/>
      <c r="U496" s="55"/>
      <c r="V496" s="55"/>
      <c r="W496" s="55"/>
      <c r="X496" s="55"/>
      <c r="Y496" s="55"/>
      <c r="Z496" s="55"/>
    </row>
    <row r="497" spans="1:26" ht="12.75" customHeight="1">
      <c r="A497" s="55"/>
      <c r="B497" s="55"/>
      <c r="C497" s="342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358"/>
      <c r="Q497" s="358"/>
      <c r="R497" s="358"/>
      <c r="S497" s="55"/>
      <c r="T497" s="55"/>
      <c r="U497" s="55"/>
      <c r="V497" s="55"/>
      <c r="W497" s="55"/>
      <c r="X497" s="55"/>
      <c r="Y497" s="55"/>
      <c r="Z497" s="55"/>
    </row>
    <row r="498" spans="1:26" ht="12.75" customHeight="1">
      <c r="A498" s="55"/>
      <c r="B498" s="55"/>
      <c r="C498" s="342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358"/>
      <c r="Q498" s="358"/>
      <c r="R498" s="358"/>
      <c r="S498" s="55"/>
      <c r="T498" s="55"/>
      <c r="U498" s="55"/>
      <c r="V498" s="55"/>
      <c r="W498" s="55"/>
      <c r="X498" s="55"/>
      <c r="Y498" s="55"/>
      <c r="Z498" s="55"/>
    </row>
    <row r="499" spans="1:26" ht="12.75" customHeight="1">
      <c r="A499" s="55"/>
      <c r="B499" s="55"/>
      <c r="C499" s="342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358"/>
      <c r="Q499" s="358"/>
      <c r="R499" s="358"/>
      <c r="S499" s="55"/>
      <c r="T499" s="55"/>
      <c r="U499" s="55"/>
      <c r="V499" s="55"/>
      <c r="W499" s="55"/>
      <c r="X499" s="55"/>
      <c r="Y499" s="55"/>
      <c r="Z499" s="55"/>
    </row>
    <row r="500" spans="1:26" ht="12.75" customHeight="1">
      <c r="A500" s="55"/>
      <c r="B500" s="55"/>
      <c r="C500" s="342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358"/>
      <c r="Q500" s="358"/>
      <c r="R500" s="358"/>
      <c r="S500" s="55"/>
      <c r="T500" s="55"/>
      <c r="U500" s="55"/>
      <c r="V500" s="55"/>
      <c r="W500" s="55"/>
      <c r="X500" s="55"/>
      <c r="Y500" s="55"/>
      <c r="Z500" s="55"/>
    </row>
    <row r="501" spans="1:26" ht="12.75" customHeight="1">
      <c r="A501" s="55"/>
      <c r="B501" s="55"/>
      <c r="C501" s="342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358"/>
      <c r="Q501" s="358"/>
      <c r="R501" s="358"/>
      <c r="S501" s="55"/>
      <c r="T501" s="55"/>
      <c r="U501" s="55"/>
      <c r="V501" s="55"/>
      <c r="W501" s="55"/>
      <c r="X501" s="55"/>
      <c r="Y501" s="55"/>
      <c r="Z501" s="55"/>
    </row>
    <row r="502" spans="1:26" ht="12.75" customHeight="1">
      <c r="A502" s="55"/>
      <c r="B502" s="55"/>
      <c r="C502" s="342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358"/>
      <c r="Q502" s="358"/>
      <c r="R502" s="358"/>
      <c r="S502" s="55"/>
      <c r="T502" s="55"/>
      <c r="U502" s="55"/>
      <c r="V502" s="55"/>
      <c r="W502" s="55"/>
      <c r="X502" s="55"/>
      <c r="Y502" s="55"/>
      <c r="Z502" s="55"/>
    </row>
    <row r="503" spans="1:26" ht="12.75" customHeight="1">
      <c r="A503" s="55"/>
      <c r="B503" s="55"/>
      <c r="C503" s="342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358"/>
      <c r="Q503" s="358"/>
      <c r="R503" s="358"/>
      <c r="S503" s="55"/>
      <c r="T503" s="55"/>
      <c r="U503" s="55"/>
      <c r="V503" s="55"/>
      <c r="W503" s="55"/>
      <c r="X503" s="55"/>
      <c r="Y503" s="55"/>
      <c r="Z503" s="55"/>
    </row>
    <row r="504" spans="1:26" ht="12.75" customHeight="1">
      <c r="A504" s="55"/>
      <c r="B504" s="55"/>
      <c r="C504" s="342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358"/>
      <c r="Q504" s="358"/>
      <c r="R504" s="358"/>
      <c r="S504" s="55"/>
      <c r="T504" s="55"/>
      <c r="U504" s="55"/>
      <c r="V504" s="55"/>
      <c r="W504" s="55"/>
      <c r="X504" s="55"/>
      <c r="Y504" s="55"/>
      <c r="Z504" s="55"/>
    </row>
    <row r="505" spans="1:26" ht="12.75" customHeight="1">
      <c r="A505" s="55"/>
      <c r="B505" s="55"/>
      <c r="C505" s="342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358"/>
      <c r="Q505" s="358"/>
      <c r="R505" s="358"/>
      <c r="S505" s="55"/>
      <c r="T505" s="55"/>
      <c r="U505" s="55"/>
      <c r="V505" s="55"/>
      <c r="W505" s="55"/>
      <c r="X505" s="55"/>
      <c r="Y505" s="55"/>
      <c r="Z505" s="55"/>
    </row>
    <row r="506" spans="1:26" ht="12.75" customHeight="1">
      <c r="A506" s="55"/>
      <c r="B506" s="55"/>
      <c r="C506" s="342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358"/>
      <c r="Q506" s="358"/>
      <c r="R506" s="358"/>
      <c r="S506" s="55"/>
      <c r="T506" s="55"/>
      <c r="U506" s="55"/>
      <c r="V506" s="55"/>
      <c r="W506" s="55"/>
      <c r="X506" s="55"/>
      <c r="Y506" s="55"/>
      <c r="Z506" s="55"/>
    </row>
    <row r="507" spans="1:26" ht="12.75" customHeight="1">
      <c r="A507" s="55"/>
      <c r="B507" s="55"/>
      <c r="C507" s="342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358"/>
      <c r="Q507" s="358"/>
      <c r="R507" s="358"/>
      <c r="S507" s="55"/>
      <c r="T507" s="55"/>
      <c r="U507" s="55"/>
      <c r="V507" s="55"/>
      <c r="W507" s="55"/>
      <c r="X507" s="55"/>
      <c r="Y507" s="55"/>
      <c r="Z507" s="55"/>
    </row>
    <row r="508" spans="1:26" ht="12.75" customHeight="1">
      <c r="A508" s="55"/>
      <c r="B508" s="55"/>
      <c r="C508" s="342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358"/>
      <c r="Q508" s="358"/>
      <c r="R508" s="358"/>
      <c r="S508" s="55"/>
      <c r="T508" s="55"/>
      <c r="U508" s="55"/>
      <c r="V508" s="55"/>
      <c r="W508" s="55"/>
      <c r="X508" s="55"/>
      <c r="Y508" s="55"/>
      <c r="Z508" s="55"/>
    </row>
    <row r="509" spans="1:26" ht="12.75" customHeight="1">
      <c r="A509" s="55"/>
      <c r="B509" s="55"/>
      <c r="C509" s="342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358"/>
      <c r="Q509" s="358"/>
      <c r="R509" s="358"/>
      <c r="S509" s="55"/>
      <c r="T509" s="55"/>
      <c r="U509" s="55"/>
      <c r="V509" s="55"/>
      <c r="W509" s="55"/>
      <c r="X509" s="55"/>
      <c r="Y509" s="55"/>
      <c r="Z509" s="55"/>
    </row>
    <row r="510" spans="1:26" ht="12.75" customHeight="1">
      <c r="A510" s="55"/>
      <c r="B510" s="55"/>
      <c r="C510" s="342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358"/>
      <c r="Q510" s="358"/>
      <c r="R510" s="358"/>
      <c r="S510" s="55"/>
      <c r="T510" s="55"/>
      <c r="U510" s="55"/>
      <c r="V510" s="55"/>
      <c r="W510" s="55"/>
      <c r="X510" s="55"/>
      <c r="Y510" s="55"/>
      <c r="Z510" s="55"/>
    </row>
    <row r="511" spans="1:26" ht="12.75" customHeight="1">
      <c r="A511" s="55"/>
      <c r="B511" s="55"/>
      <c r="C511" s="342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358"/>
      <c r="Q511" s="358"/>
      <c r="R511" s="358"/>
      <c r="S511" s="55"/>
      <c r="T511" s="55"/>
      <c r="U511" s="55"/>
      <c r="V511" s="55"/>
      <c r="W511" s="55"/>
      <c r="X511" s="55"/>
      <c r="Y511" s="55"/>
      <c r="Z511" s="55"/>
    </row>
    <row r="512" spans="1:26" ht="12.75" customHeight="1">
      <c r="A512" s="55"/>
      <c r="B512" s="55"/>
      <c r="C512" s="342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358"/>
      <c r="Q512" s="358"/>
      <c r="R512" s="358"/>
      <c r="S512" s="55"/>
      <c r="T512" s="55"/>
      <c r="U512" s="55"/>
      <c r="V512" s="55"/>
      <c r="W512" s="55"/>
      <c r="X512" s="55"/>
      <c r="Y512" s="55"/>
      <c r="Z512" s="55"/>
    </row>
    <row r="513" spans="1:26" ht="12.75" customHeight="1">
      <c r="A513" s="55"/>
      <c r="B513" s="55"/>
      <c r="C513" s="342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358"/>
      <c r="Q513" s="358"/>
      <c r="R513" s="358"/>
      <c r="S513" s="55"/>
      <c r="T513" s="55"/>
      <c r="U513" s="55"/>
      <c r="V513" s="55"/>
      <c r="W513" s="55"/>
      <c r="X513" s="55"/>
      <c r="Y513" s="55"/>
      <c r="Z513" s="55"/>
    </row>
    <row r="514" spans="1:26" ht="12.75" customHeight="1">
      <c r="A514" s="55"/>
      <c r="B514" s="55"/>
      <c r="C514" s="342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358"/>
      <c r="Q514" s="358"/>
      <c r="R514" s="358"/>
      <c r="S514" s="55"/>
      <c r="T514" s="55"/>
      <c r="U514" s="55"/>
      <c r="V514" s="55"/>
      <c r="W514" s="55"/>
      <c r="X514" s="55"/>
      <c r="Y514" s="55"/>
      <c r="Z514" s="55"/>
    </row>
    <row r="515" spans="1:26" ht="12.75" customHeight="1">
      <c r="A515" s="55"/>
      <c r="B515" s="55"/>
      <c r="C515" s="342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358"/>
      <c r="Q515" s="358"/>
      <c r="R515" s="358"/>
      <c r="S515" s="55"/>
      <c r="T515" s="55"/>
      <c r="U515" s="55"/>
      <c r="V515" s="55"/>
      <c r="W515" s="55"/>
      <c r="X515" s="55"/>
      <c r="Y515" s="55"/>
      <c r="Z515" s="55"/>
    </row>
    <row r="516" spans="1:26" ht="12.75" customHeight="1">
      <c r="A516" s="55"/>
      <c r="B516" s="55"/>
      <c r="C516" s="342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358"/>
      <c r="Q516" s="358"/>
      <c r="R516" s="358"/>
      <c r="S516" s="55"/>
      <c r="T516" s="55"/>
      <c r="U516" s="55"/>
      <c r="V516" s="55"/>
      <c r="W516" s="55"/>
      <c r="X516" s="55"/>
      <c r="Y516" s="55"/>
      <c r="Z516" s="55"/>
    </row>
    <row r="517" spans="1:26" ht="12.75" customHeight="1">
      <c r="A517" s="55"/>
      <c r="B517" s="55"/>
      <c r="C517" s="342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358"/>
      <c r="Q517" s="358"/>
      <c r="R517" s="358"/>
      <c r="S517" s="55"/>
      <c r="T517" s="55"/>
      <c r="U517" s="55"/>
      <c r="V517" s="55"/>
      <c r="W517" s="55"/>
      <c r="X517" s="55"/>
      <c r="Y517" s="55"/>
      <c r="Z517" s="55"/>
    </row>
    <row r="518" spans="1:26" ht="12.75" customHeight="1">
      <c r="A518" s="55"/>
      <c r="B518" s="55"/>
      <c r="C518" s="342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358"/>
      <c r="Q518" s="358"/>
      <c r="R518" s="358"/>
      <c r="S518" s="55"/>
      <c r="T518" s="55"/>
      <c r="U518" s="55"/>
      <c r="V518" s="55"/>
      <c r="W518" s="55"/>
      <c r="X518" s="55"/>
      <c r="Y518" s="55"/>
      <c r="Z518" s="55"/>
    </row>
    <row r="519" spans="1:26" ht="12.75" customHeight="1">
      <c r="A519" s="55"/>
      <c r="B519" s="55"/>
      <c r="C519" s="342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358"/>
      <c r="Q519" s="358"/>
      <c r="R519" s="358"/>
      <c r="S519" s="55"/>
      <c r="T519" s="55"/>
      <c r="U519" s="55"/>
      <c r="V519" s="55"/>
      <c r="W519" s="55"/>
      <c r="X519" s="55"/>
      <c r="Y519" s="55"/>
      <c r="Z519" s="55"/>
    </row>
    <row r="520" spans="1:26" ht="12.75" customHeight="1">
      <c r="A520" s="55"/>
      <c r="B520" s="55"/>
      <c r="C520" s="342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358"/>
      <c r="Q520" s="358"/>
      <c r="R520" s="358"/>
      <c r="S520" s="55"/>
      <c r="T520" s="55"/>
      <c r="U520" s="55"/>
      <c r="V520" s="55"/>
      <c r="W520" s="55"/>
      <c r="X520" s="55"/>
      <c r="Y520" s="55"/>
      <c r="Z520" s="55"/>
    </row>
    <row r="521" spans="1:26" ht="12.75" customHeight="1">
      <c r="A521" s="55"/>
      <c r="B521" s="55"/>
      <c r="C521" s="342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358"/>
      <c r="Q521" s="358"/>
      <c r="R521" s="358"/>
      <c r="S521" s="55"/>
      <c r="T521" s="55"/>
      <c r="U521" s="55"/>
      <c r="V521" s="55"/>
      <c r="W521" s="55"/>
      <c r="X521" s="55"/>
      <c r="Y521" s="55"/>
      <c r="Z521" s="55"/>
    </row>
    <row r="522" spans="1:26" ht="12.75" customHeight="1">
      <c r="A522" s="55"/>
      <c r="B522" s="55"/>
      <c r="C522" s="342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358"/>
      <c r="Q522" s="358"/>
      <c r="R522" s="358"/>
      <c r="S522" s="55"/>
      <c r="T522" s="55"/>
      <c r="U522" s="55"/>
      <c r="V522" s="55"/>
      <c r="W522" s="55"/>
      <c r="X522" s="55"/>
      <c r="Y522" s="55"/>
      <c r="Z522" s="55"/>
    </row>
    <row r="523" spans="1:26" ht="12.75" customHeight="1">
      <c r="A523" s="55"/>
      <c r="B523" s="55"/>
      <c r="C523" s="342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358"/>
      <c r="Q523" s="358"/>
      <c r="R523" s="358"/>
      <c r="S523" s="55"/>
      <c r="T523" s="55"/>
      <c r="U523" s="55"/>
      <c r="V523" s="55"/>
      <c r="W523" s="55"/>
      <c r="X523" s="55"/>
      <c r="Y523" s="55"/>
      <c r="Z523" s="55"/>
    </row>
    <row r="524" spans="1:26" ht="12.75" customHeight="1">
      <c r="A524" s="55"/>
      <c r="B524" s="55"/>
      <c r="C524" s="342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358"/>
      <c r="Q524" s="358"/>
      <c r="R524" s="358"/>
      <c r="S524" s="55"/>
      <c r="T524" s="55"/>
      <c r="U524" s="55"/>
      <c r="V524" s="55"/>
      <c r="W524" s="55"/>
      <c r="X524" s="55"/>
      <c r="Y524" s="55"/>
      <c r="Z524" s="55"/>
    </row>
    <row r="525" spans="1:26" ht="12.75" customHeight="1">
      <c r="A525" s="55"/>
      <c r="B525" s="55"/>
      <c r="C525" s="342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358"/>
      <c r="Q525" s="358"/>
      <c r="R525" s="358"/>
      <c r="S525" s="55"/>
      <c r="T525" s="55"/>
      <c r="U525" s="55"/>
      <c r="V525" s="55"/>
      <c r="W525" s="55"/>
      <c r="X525" s="55"/>
      <c r="Y525" s="55"/>
      <c r="Z525" s="55"/>
    </row>
    <row r="526" spans="1:26" ht="12.75" customHeight="1">
      <c r="A526" s="55"/>
      <c r="B526" s="55"/>
      <c r="C526" s="342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358"/>
      <c r="Q526" s="358"/>
      <c r="R526" s="358"/>
      <c r="S526" s="55"/>
      <c r="T526" s="55"/>
      <c r="U526" s="55"/>
      <c r="V526" s="55"/>
      <c r="W526" s="55"/>
      <c r="X526" s="55"/>
      <c r="Y526" s="55"/>
      <c r="Z526" s="55"/>
    </row>
    <row r="527" spans="1:26" ht="12.75" customHeight="1">
      <c r="A527" s="55"/>
      <c r="B527" s="55"/>
      <c r="C527" s="342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358"/>
      <c r="Q527" s="358"/>
      <c r="R527" s="358"/>
      <c r="S527" s="55"/>
      <c r="T527" s="55"/>
      <c r="U527" s="55"/>
      <c r="V527" s="55"/>
      <c r="W527" s="55"/>
      <c r="X527" s="55"/>
      <c r="Y527" s="55"/>
      <c r="Z527" s="55"/>
    </row>
    <row r="528" spans="1:26" ht="12.75" customHeight="1">
      <c r="A528" s="55"/>
      <c r="B528" s="55"/>
      <c r="C528" s="342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358"/>
      <c r="Q528" s="358"/>
      <c r="R528" s="358"/>
      <c r="S528" s="55"/>
      <c r="T528" s="55"/>
      <c r="U528" s="55"/>
      <c r="V528" s="55"/>
      <c r="W528" s="55"/>
      <c r="X528" s="55"/>
      <c r="Y528" s="55"/>
      <c r="Z528" s="55"/>
    </row>
    <row r="529" spans="1:26" ht="12.75" customHeight="1">
      <c r="A529" s="55"/>
      <c r="B529" s="55"/>
      <c r="C529" s="342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358"/>
      <c r="Q529" s="358"/>
      <c r="R529" s="358"/>
      <c r="S529" s="55"/>
      <c r="T529" s="55"/>
      <c r="U529" s="55"/>
      <c r="V529" s="55"/>
      <c r="W529" s="55"/>
      <c r="X529" s="55"/>
      <c r="Y529" s="55"/>
      <c r="Z529" s="55"/>
    </row>
    <row r="530" spans="1:26" ht="12.75" customHeight="1">
      <c r="A530" s="55"/>
      <c r="B530" s="55"/>
      <c r="C530" s="342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358"/>
      <c r="Q530" s="358"/>
      <c r="R530" s="358"/>
      <c r="S530" s="55"/>
      <c r="T530" s="55"/>
      <c r="U530" s="55"/>
      <c r="V530" s="55"/>
      <c r="W530" s="55"/>
      <c r="X530" s="55"/>
      <c r="Y530" s="55"/>
      <c r="Z530" s="55"/>
    </row>
    <row r="531" spans="1:26" ht="12.75" customHeight="1">
      <c r="A531" s="55"/>
      <c r="B531" s="55"/>
      <c r="C531" s="342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358"/>
      <c r="Q531" s="358"/>
      <c r="R531" s="358"/>
      <c r="S531" s="55"/>
      <c r="T531" s="55"/>
      <c r="U531" s="55"/>
      <c r="V531" s="55"/>
      <c r="W531" s="55"/>
      <c r="X531" s="55"/>
      <c r="Y531" s="55"/>
      <c r="Z531" s="55"/>
    </row>
    <row r="532" spans="1:26" ht="12.75" customHeight="1">
      <c r="A532" s="55"/>
      <c r="B532" s="55"/>
      <c r="C532" s="342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358"/>
      <c r="Q532" s="358"/>
      <c r="R532" s="358"/>
      <c r="S532" s="55"/>
      <c r="T532" s="55"/>
      <c r="U532" s="55"/>
      <c r="V532" s="55"/>
      <c r="W532" s="55"/>
      <c r="X532" s="55"/>
      <c r="Y532" s="55"/>
      <c r="Z532" s="55"/>
    </row>
    <row r="533" spans="1:26" ht="12.75" customHeight="1">
      <c r="A533" s="55"/>
      <c r="B533" s="55"/>
      <c r="C533" s="342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358"/>
      <c r="Q533" s="358"/>
      <c r="R533" s="358"/>
      <c r="S533" s="55"/>
      <c r="T533" s="55"/>
      <c r="U533" s="55"/>
      <c r="V533" s="55"/>
      <c r="W533" s="55"/>
      <c r="X533" s="55"/>
      <c r="Y533" s="55"/>
      <c r="Z533" s="55"/>
    </row>
    <row r="534" spans="1:26" ht="12.75" customHeight="1">
      <c r="A534" s="55"/>
      <c r="B534" s="55"/>
      <c r="C534" s="342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358"/>
      <c r="Q534" s="358"/>
      <c r="R534" s="358"/>
      <c r="S534" s="55"/>
      <c r="T534" s="55"/>
      <c r="U534" s="55"/>
      <c r="V534" s="55"/>
      <c r="W534" s="55"/>
      <c r="X534" s="55"/>
      <c r="Y534" s="55"/>
      <c r="Z534" s="55"/>
    </row>
    <row r="535" spans="1:26" ht="12.75" customHeight="1">
      <c r="A535" s="55"/>
      <c r="B535" s="55"/>
      <c r="C535" s="342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358"/>
      <c r="Q535" s="358"/>
      <c r="R535" s="358"/>
      <c r="S535" s="55"/>
      <c r="T535" s="55"/>
      <c r="U535" s="55"/>
      <c r="V535" s="55"/>
      <c r="W535" s="55"/>
      <c r="X535" s="55"/>
      <c r="Y535" s="55"/>
      <c r="Z535" s="55"/>
    </row>
    <row r="536" spans="1:26" ht="12.75" customHeight="1">
      <c r="A536" s="55"/>
      <c r="B536" s="55"/>
      <c r="C536" s="342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358"/>
      <c r="Q536" s="358"/>
      <c r="R536" s="358"/>
      <c r="S536" s="55"/>
      <c r="T536" s="55"/>
      <c r="U536" s="55"/>
      <c r="V536" s="55"/>
      <c r="W536" s="55"/>
      <c r="X536" s="55"/>
      <c r="Y536" s="55"/>
      <c r="Z536" s="55"/>
    </row>
    <row r="537" spans="1:26" ht="12.75" customHeight="1">
      <c r="A537" s="55"/>
      <c r="B537" s="55"/>
      <c r="C537" s="342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358"/>
      <c r="Q537" s="358"/>
      <c r="R537" s="358"/>
      <c r="S537" s="55"/>
      <c r="T537" s="55"/>
      <c r="U537" s="55"/>
      <c r="V537" s="55"/>
      <c r="W537" s="55"/>
      <c r="X537" s="55"/>
      <c r="Y537" s="55"/>
      <c r="Z537" s="55"/>
    </row>
    <row r="538" spans="1:26" ht="12.75" customHeight="1">
      <c r="A538" s="55"/>
      <c r="B538" s="55"/>
      <c r="C538" s="342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358"/>
      <c r="Q538" s="358"/>
      <c r="R538" s="358"/>
      <c r="S538" s="55"/>
      <c r="T538" s="55"/>
      <c r="U538" s="55"/>
      <c r="V538" s="55"/>
      <c r="W538" s="55"/>
      <c r="X538" s="55"/>
      <c r="Y538" s="55"/>
      <c r="Z538" s="55"/>
    </row>
    <row r="539" spans="1:26" ht="12.75" customHeight="1">
      <c r="A539" s="55"/>
      <c r="B539" s="55"/>
      <c r="C539" s="342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358"/>
      <c r="Q539" s="358"/>
      <c r="R539" s="358"/>
      <c r="S539" s="55"/>
      <c r="T539" s="55"/>
      <c r="U539" s="55"/>
      <c r="V539" s="55"/>
      <c r="W539" s="55"/>
      <c r="X539" s="55"/>
      <c r="Y539" s="55"/>
      <c r="Z539" s="55"/>
    </row>
    <row r="540" spans="1:26" ht="12.75" customHeight="1">
      <c r="A540" s="55"/>
      <c r="B540" s="55"/>
      <c r="C540" s="342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358"/>
      <c r="Q540" s="358"/>
      <c r="R540" s="358"/>
      <c r="S540" s="55"/>
      <c r="T540" s="55"/>
      <c r="U540" s="55"/>
      <c r="V540" s="55"/>
      <c r="W540" s="55"/>
      <c r="X540" s="55"/>
      <c r="Y540" s="55"/>
      <c r="Z540" s="55"/>
    </row>
    <row r="541" spans="1:26" ht="12.75" customHeight="1">
      <c r="A541" s="55"/>
      <c r="B541" s="55"/>
      <c r="C541" s="342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358"/>
      <c r="Q541" s="358"/>
      <c r="R541" s="358"/>
      <c r="S541" s="55"/>
      <c r="T541" s="55"/>
      <c r="U541" s="55"/>
      <c r="V541" s="55"/>
      <c r="W541" s="55"/>
      <c r="X541" s="55"/>
      <c r="Y541" s="55"/>
      <c r="Z541" s="55"/>
    </row>
    <row r="542" spans="1:26" ht="12.75" customHeight="1">
      <c r="A542" s="55"/>
      <c r="B542" s="55"/>
      <c r="C542" s="342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358"/>
      <c r="Q542" s="358"/>
      <c r="R542" s="358"/>
      <c r="S542" s="55"/>
      <c r="T542" s="55"/>
      <c r="U542" s="55"/>
      <c r="V542" s="55"/>
      <c r="W542" s="55"/>
      <c r="X542" s="55"/>
      <c r="Y542" s="55"/>
      <c r="Z542" s="55"/>
    </row>
    <row r="543" spans="1:26" ht="12.75" customHeight="1">
      <c r="A543" s="55"/>
      <c r="B543" s="55"/>
      <c r="C543" s="342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358"/>
      <c r="Q543" s="358"/>
      <c r="R543" s="358"/>
      <c r="S543" s="55"/>
      <c r="T543" s="55"/>
      <c r="U543" s="55"/>
      <c r="V543" s="55"/>
      <c r="W543" s="55"/>
      <c r="X543" s="55"/>
      <c r="Y543" s="55"/>
      <c r="Z543" s="55"/>
    </row>
    <row r="544" spans="1:26" ht="12.75" customHeight="1">
      <c r="A544" s="55"/>
      <c r="B544" s="55"/>
      <c r="C544" s="342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358"/>
      <c r="Q544" s="358"/>
      <c r="R544" s="358"/>
      <c r="S544" s="55"/>
      <c r="T544" s="55"/>
      <c r="U544" s="55"/>
      <c r="V544" s="55"/>
      <c r="W544" s="55"/>
      <c r="X544" s="55"/>
      <c r="Y544" s="55"/>
      <c r="Z544" s="55"/>
    </row>
    <row r="545" spans="1:26" ht="12.75" customHeight="1">
      <c r="A545" s="55"/>
      <c r="B545" s="55"/>
      <c r="C545" s="342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358"/>
      <c r="Q545" s="358"/>
      <c r="R545" s="358"/>
      <c r="S545" s="55"/>
      <c r="T545" s="55"/>
      <c r="U545" s="55"/>
      <c r="V545" s="55"/>
      <c r="W545" s="55"/>
      <c r="X545" s="55"/>
      <c r="Y545" s="55"/>
      <c r="Z545" s="55"/>
    </row>
    <row r="546" spans="1:26" ht="12.75" customHeight="1">
      <c r="A546" s="55"/>
      <c r="B546" s="55"/>
      <c r="C546" s="342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358"/>
      <c r="Q546" s="358"/>
      <c r="R546" s="358"/>
      <c r="S546" s="55"/>
      <c r="T546" s="55"/>
      <c r="U546" s="55"/>
      <c r="V546" s="55"/>
      <c r="W546" s="55"/>
      <c r="X546" s="55"/>
      <c r="Y546" s="55"/>
      <c r="Z546" s="55"/>
    </row>
    <row r="547" spans="1:26" ht="12.75" customHeight="1">
      <c r="A547" s="55"/>
      <c r="B547" s="55"/>
      <c r="C547" s="342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358"/>
      <c r="Q547" s="358"/>
      <c r="R547" s="358"/>
      <c r="S547" s="55"/>
      <c r="T547" s="55"/>
      <c r="U547" s="55"/>
      <c r="V547" s="55"/>
      <c r="W547" s="55"/>
      <c r="X547" s="55"/>
      <c r="Y547" s="55"/>
      <c r="Z547" s="55"/>
    </row>
    <row r="548" spans="1:26" ht="12.75" customHeight="1">
      <c r="A548" s="55"/>
      <c r="B548" s="55"/>
      <c r="C548" s="342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358"/>
      <c r="Q548" s="358"/>
      <c r="R548" s="358"/>
      <c r="S548" s="55"/>
      <c r="T548" s="55"/>
      <c r="U548" s="55"/>
      <c r="V548" s="55"/>
      <c r="W548" s="55"/>
      <c r="X548" s="55"/>
      <c r="Y548" s="55"/>
      <c r="Z548" s="55"/>
    </row>
    <row r="549" spans="1:26" ht="12.75" customHeight="1">
      <c r="A549" s="55"/>
      <c r="B549" s="55"/>
      <c r="C549" s="342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358"/>
      <c r="Q549" s="358"/>
      <c r="R549" s="358"/>
      <c r="S549" s="55"/>
      <c r="T549" s="55"/>
      <c r="U549" s="55"/>
      <c r="V549" s="55"/>
      <c r="W549" s="55"/>
      <c r="X549" s="55"/>
      <c r="Y549" s="55"/>
      <c r="Z549" s="55"/>
    </row>
    <row r="550" spans="1:26" ht="12.75" customHeight="1">
      <c r="A550" s="55"/>
      <c r="B550" s="55"/>
      <c r="C550" s="342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358"/>
      <c r="Q550" s="358"/>
      <c r="R550" s="358"/>
      <c r="S550" s="55"/>
      <c r="T550" s="55"/>
      <c r="U550" s="55"/>
      <c r="V550" s="55"/>
      <c r="W550" s="55"/>
      <c r="X550" s="55"/>
      <c r="Y550" s="55"/>
      <c r="Z550" s="55"/>
    </row>
    <row r="551" spans="1:26" ht="12.75" customHeight="1">
      <c r="A551" s="55"/>
      <c r="B551" s="55"/>
      <c r="C551" s="342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358"/>
      <c r="Q551" s="358"/>
      <c r="R551" s="358"/>
      <c r="S551" s="55"/>
      <c r="T551" s="55"/>
      <c r="U551" s="55"/>
      <c r="V551" s="55"/>
      <c r="W551" s="55"/>
      <c r="X551" s="55"/>
      <c r="Y551" s="55"/>
      <c r="Z551" s="55"/>
    </row>
    <row r="552" spans="1:26" ht="12.75" customHeight="1">
      <c r="A552" s="55"/>
      <c r="B552" s="55"/>
      <c r="C552" s="342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358"/>
      <c r="Q552" s="358"/>
      <c r="R552" s="358"/>
      <c r="S552" s="55"/>
      <c r="T552" s="55"/>
      <c r="U552" s="55"/>
      <c r="V552" s="55"/>
      <c r="W552" s="55"/>
      <c r="X552" s="55"/>
      <c r="Y552" s="55"/>
      <c r="Z552" s="55"/>
    </row>
    <row r="553" spans="1:26" ht="12.75" customHeight="1">
      <c r="A553" s="55"/>
      <c r="B553" s="55"/>
      <c r="C553" s="342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358"/>
      <c r="Q553" s="358"/>
      <c r="R553" s="358"/>
      <c r="S553" s="55"/>
      <c r="T553" s="55"/>
      <c r="U553" s="55"/>
      <c r="V553" s="55"/>
      <c r="W553" s="55"/>
      <c r="X553" s="55"/>
      <c r="Y553" s="55"/>
      <c r="Z553" s="55"/>
    </row>
    <row r="554" spans="1:26" ht="12.75" customHeight="1">
      <c r="A554" s="55"/>
      <c r="B554" s="55"/>
      <c r="C554" s="342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358"/>
      <c r="Q554" s="358"/>
      <c r="R554" s="358"/>
      <c r="S554" s="55"/>
      <c r="T554" s="55"/>
      <c r="U554" s="55"/>
      <c r="V554" s="55"/>
      <c r="W554" s="55"/>
      <c r="X554" s="55"/>
      <c r="Y554" s="55"/>
      <c r="Z554" s="55"/>
    </row>
    <row r="555" spans="1:26" ht="12.75" customHeight="1">
      <c r="A555" s="55"/>
      <c r="B555" s="55"/>
      <c r="C555" s="342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358"/>
      <c r="Q555" s="358"/>
      <c r="R555" s="358"/>
      <c r="S555" s="55"/>
      <c r="T555" s="55"/>
      <c r="U555" s="55"/>
      <c r="V555" s="55"/>
      <c r="W555" s="55"/>
      <c r="X555" s="55"/>
      <c r="Y555" s="55"/>
      <c r="Z555" s="55"/>
    </row>
    <row r="556" spans="1:26" ht="12.75" customHeight="1">
      <c r="A556" s="55"/>
      <c r="B556" s="55"/>
      <c r="C556" s="342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358"/>
      <c r="Q556" s="358"/>
      <c r="R556" s="358"/>
      <c r="S556" s="55"/>
      <c r="T556" s="55"/>
      <c r="U556" s="55"/>
      <c r="V556" s="55"/>
      <c r="W556" s="55"/>
      <c r="X556" s="55"/>
      <c r="Y556" s="55"/>
      <c r="Z556" s="55"/>
    </row>
    <row r="557" spans="1:26" ht="12.75" customHeight="1">
      <c r="A557" s="55"/>
      <c r="B557" s="55"/>
      <c r="C557" s="342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358"/>
      <c r="Q557" s="358"/>
      <c r="R557" s="358"/>
      <c r="S557" s="55"/>
      <c r="T557" s="55"/>
      <c r="U557" s="55"/>
      <c r="V557" s="55"/>
      <c r="W557" s="55"/>
      <c r="X557" s="55"/>
      <c r="Y557" s="55"/>
      <c r="Z557" s="55"/>
    </row>
    <row r="558" spans="1:26" ht="12.75" customHeight="1">
      <c r="A558" s="55"/>
      <c r="B558" s="55"/>
      <c r="C558" s="342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358"/>
      <c r="Q558" s="358"/>
      <c r="R558" s="358"/>
      <c r="S558" s="55"/>
      <c r="T558" s="55"/>
      <c r="U558" s="55"/>
      <c r="V558" s="55"/>
      <c r="W558" s="55"/>
      <c r="X558" s="55"/>
      <c r="Y558" s="55"/>
      <c r="Z558" s="55"/>
    </row>
    <row r="559" spans="1:26" ht="12.75" customHeight="1">
      <c r="A559" s="55"/>
      <c r="B559" s="55"/>
      <c r="C559" s="342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358"/>
      <c r="Q559" s="358"/>
      <c r="R559" s="358"/>
      <c r="S559" s="55"/>
      <c r="T559" s="55"/>
      <c r="U559" s="55"/>
      <c r="V559" s="55"/>
      <c r="W559" s="55"/>
      <c r="X559" s="55"/>
      <c r="Y559" s="55"/>
      <c r="Z559" s="55"/>
    </row>
    <row r="560" spans="1:26" ht="12.75" customHeight="1">
      <c r="A560" s="55"/>
      <c r="B560" s="55"/>
      <c r="C560" s="342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358"/>
      <c r="Q560" s="358"/>
      <c r="R560" s="358"/>
      <c r="S560" s="55"/>
      <c r="T560" s="55"/>
      <c r="U560" s="55"/>
      <c r="V560" s="55"/>
      <c r="W560" s="55"/>
      <c r="X560" s="55"/>
      <c r="Y560" s="55"/>
      <c r="Z560" s="55"/>
    </row>
    <row r="561" spans="1:26" ht="12.75" customHeight="1">
      <c r="A561" s="55"/>
      <c r="B561" s="55"/>
      <c r="C561" s="342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358"/>
      <c r="Q561" s="358"/>
      <c r="R561" s="358"/>
      <c r="S561" s="55"/>
      <c r="T561" s="55"/>
      <c r="U561" s="55"/>
      <c r="V561" s="55"/>
      <c r="W561" s="55"/>
      <c r="X561" s="55"/>
      <c r="Y561" s="55"/>
      <c r="Z561" s="55"/>
    </row>
    <row r="562" spans="1:26" ht="12.75" customHeight="1">
      <c r="A562" s="55"/>
      <c r="B562" s="55"/>
      <c r="C562" s="342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358"/>
      <c r="Q562" s="358"/>
      <c r="R562" s="358"/>
      <c r="S562" s="55"/>
      <c r="T562" s="55"/>
      <c r="U562" s="55"/>
      <c r="V562" s="55"/>
      <c r="W562" s="55"/>
      <c r="X562" s="55"/>
      <c r="Y562" s="55"/>
      <c r="Z562" s="55"/>
    </row>
    <row r="563" spans="1:26" ht="12.75" customHeight="1">
      <c r="A563" s="55"/>
      <c r="B563" s="55"/>
      <c r="C563" s="342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358"/>
      <c r="Q563" s="358"/>
      <c r="R563" s="358"/>
      <c r="S563" s="55"/>
      <c r="T563" s="55"/>
      <c r="U563" s="55"/>
      <c r="V563" s="55"/>
      <c r="W563" s="55"/>
      <c r="X563" s="55"/>
      <c r="Y563" s="55"/>
      <c r="Z563" s="55"/>
    </row>
    <row r="564" spans="1:26" ht="12.75" customHeight="1">
      <c r="A564" s="55"/>
      <c r="B564" s="55"/>
      <c r="C564" s="342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358"/>
      <c r="Q564" s="358"/>
      <c r="R564" s="358"/>
      <c r="S564" s="55"/>
      <c r="T564" s="55"/>
      <c r="U564" s="55"/>
      <c r="V564" s="55"/>
      <c r="W564" s="55"/>
      <c r="X564" s="55"/>
      <c r="Y564" s="55"/>
      <c r="Z564" s="55"/>
    </row>
    <row r="565" spans="1:26" ht="12.75" customHeight="1">
      <c r="A565" s="55"/>
      <c r="B565" s="55"/>
      <c r="C565" s="342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358"/>
      <c r="Q565" s="358"/>
      <c r="R565" s="358"/>
      <c r="S565" s="55"/>
      <c r="T565" s="55"/>
      <c r="U565" s="55"/>
      <c r="V565" s="55"/>
      <c r="W565" s="55"/>
      <c r="X565" s="55"/>
      <c r="Y565" s="55"/>
      <c r="Z565" s="55"/>
    </row>
    <row r="566" spans="1:26" ht="12.75" customHeight="1">
      <c r="A566" s="55"/>
      <c r="B566" s="55"/>
      <c r="C566" s="342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358"/>
      <c r="Q566" s="358"/>
      <c r="R566" s="358"/>
      <c r="S566" s="55"/>
      <c r="T566" s="55"/>
      <c r="U566" s="55"/>
      <c r="V566" s="55"/>
      <c r="W566" s="55"/>
      <c r="X566" s="55"/>
      <c r="Y566" s="55"/>
      <c r="Z566" s="55"/>
    </row>
    <row r="567" spans="1:26" ht="12.75" customHeight="1">
      <c r="A567" s="55"/>
      <c r="B567" s="55"/>
      <c r="C567" s="342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358"/>
      <c r="Q567" s="358"/>
      <c r="R567" s="358"/>
      <c r="S567" s="55"/>
      <c r="T567" s="55"/>
      <c r="U567" s="55"/>
      <c r="V567" s="55"/>
      <c r="W567" s="55"/>
      <c r="X567" s="55"/>
      <c r="Y567" s="55"/>
      <c r="Z567" s="55"/>
    </row>
    <row r="568" spans="1:26" ht="12.75" customHeight="1">
      <c r="A568" s="55"/>
      <c r="B568" s="55"/>
      <c r="C568" s="342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358"/>
      <c r="Q568" s="358"/>
      <c r="R568" s="358"/>
      <c r="S568" s="55"/>
      <c r="T568" s="55"/>
      <c r="U568" s="55"/>
      <c r="V568" s="55"/>
      <c r="W568" s="55"/>
      <c r="X568" s="55"/>
      <c r="Y568" s="55"/>
      <c r="Z568" s="55"/>
    </row>
    <row r="569" spans="1:26" ht="12.75" customHeight="1">
      <c r="A569" s="55"/>
      <c r="B569" s="55"/>
      <c r="C569" s="342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358"/>
      <c r="Q569" s="358"/>
      <c r="R569" s="358"/>
      <c r="S569" s="55"/>
      <c r="T569" s="55"/>
      <c r="U569" s="55"/>
      <c r="V569" s="55"/>
      <c r="W569" s="55"/>
      <c r="X569" s="55"/>
      <c r="Y569" s="55"/>
      <c r="Z569" s="55"/>
    </row>
    <row r="570" spans="1:26" ht="12.75" customHeight="1">
      <c r="A570" s="55"/>
      <c r="B570" s="55"/>
      <c r="C570" s="342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358"/>
      <c r="Q570" s="358"/>
      <c r="R570" s="358"/>
      <c r="S570" s="55"/>
      <c r="T570" s="55"/>
      <c r="U570" s="55"/>
      <c r="V570" s="55"/>
      <c r="W570" s="55"/>
      <c r="X570" s="55"/>
      <c r="Y570" s="55"/>
      <c r="Z570" s="55"/>
    </row>
    <row r="571" spans="1:26" ht="12.75" customHeight="1">
      <c r="A571" s="55"/>
      <c r="B571" s="55"/>
      <c r="C571" s="342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358"/>
      <c r="Q571" s="358"/>
      <c r="R571" s="358"/>
      <c r="S571" s="55"/>
      <c r="T571" s="55"/>
      <c r="U571" s="55"/>
      <c r="V571" s="55"/>
      <c r="W571" s="55"/>
      <c r="X571" s="55"/>
      <c r="Y571" s="55"/>
      <c r="Z571" s="55"/>
    </row>
    <row r="572" spans="1:26" ht="12.75" customHeight="1">
      <c r="A572" s="55"/>
      <c r="B572" s="55"/>
      <c r="C572" s="342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358"/>
      <c r="Q572" s="358"/>
      <c r="R572" s="358"/>
      <c r="S572" s="55"/>
      <c r="T572" s="55"/>
      <c r="U572" s="55"/>
      <c r="V572" s="55"/>
      <c r="W572" s="55"/>
      <c r="X572" s="55"/>
      <c r="Y572" s="55"/>
      <c r="Z572" s="55"/>
    </row>
    <row r="573" spans="1:26" ht="12.75" customHeight="1">
      <c r="A573" s="55"/>
      <c r="B573" s="55"/>
      <c r="C573" s="342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358"/>
      <c r="Q573" s="358"/>
      <c r="R573" s="358"/>
      <c r="S573" s="55"/>
      <c r="T573" s="55"/>
      <c r="U573" s="55"/>
      <c r="V573" s="55"/>
      <c r="W573" s="55"/>
      <c r="X573" s="55"/>
      <c r="Y573" s="55"/>
      <c r="Z573" s="55"/>
    </row>
    <row r="574" spans="1:26" ht="12.75" customHeight="1">
      <c r="A574" s="55"/>
      <c r="B574" s="55"/>
      <c r="C574" s="342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358"/>
      <c r="Q574" s="358"/>
      <c r="R574" s="358"/>
      <c r="S574" s="55"/>
      <c r="T574" s="55"/>
      <c r="U574" s="55"/>
      <c r="V574" s="55"/>
      <c r="W574" s="55"/>
      <c r="X574" s="55"/>
      <c r="Y574" s="55"/>
      <c r="Z574" s="55"/>
    </row>
    <row r="575" spans="1:26" ht="12.75" customHeight="1">
      <c r="A575" s="55"/>
      <c r="B575" s="55"/>
      <c r="C575" s="342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358"/>
      <c r="Q575" s="358"/>
      <c r="R575" s="358"/>
      <c r="S575" s="55"/>
      <c r="T575" s="55"/>
      <c r="U575" s="55"/>
      <c r="V575" s="55"/>
      <c r="W575" s="55"/>
      <c r="X575" s="55"/>
      <c r="Y575" s="55"/>
      <c r="Z575" s="55"/>
    </row>
    <row r="576" spans="1:26" ht="12.75" customHeight="1">
      <c r="A576" s="55"/>
      <c r="B576" s="55"/>
      <c r="C576" s="342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358"/>
      <c r="Q576" s="358"/>
      <c r="R576" s="358"/>
      <c r="S576" s="55"/>
      <c r="T576" s="55"/>
      <c r="U576" s="55"/>
      <c r="V576" s="55"/>
      <c r="W576" s="55"/>
      <c r="X576" s="55"/>
      <c r="Y576" s="55"/>
      <c r="Z576" s="55"/>
    </row>
    <row r="577" spans="1:26" ht="12.75" customHeight="1">
      <c r="A577" s="55"/>
      <c r="B577" s="55"/>
      <c r="C577" s="342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358"/>
      <c r="Q577" s="358"/>
      <c r="R577" s="358"/>
      <c r="S577" s="55"/>
      <c r="T577" s="55"/>
      <c r="U577" s="55"/>
      <c r="V577" s="55"/>
      <c r="W577" s="55"/>
      <c r="X577" s="55"/>
      <c r="Y577" s="55"/>
      <c r="Z577" s="55"/>
    </row>
    <row r="578" spans="1:26" ht="12.75" customHeight="1">
      <c r="A578" s="55"/>
      <c r="B578" s="55"/>
      <c r="C578" s="342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358"/>
      <c r="Q578" s="358"/>
      <c r="R578" s="358"/>
      <c r="S578" s="55"/>
      <c r="T578" s="55"/>
      <c r="U578" s="55"/>
      <c r="V578" s="55"/>
      <c r="W578" s="55"/>
      <c r="X578" s="55"/>
      <c r="Y578" s="55"/>
      <c r="Z578" s="55"/>
    </row>
    <row r="579" spans="1:26" ht="12.75" customHeight="1">
      <c r="A579" s="55"/>
      <c r="B579" s="55"/>
      <c r="C579" s="342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358"/>
      <c r="Q579" s="358"/>
      <c r="R579" s="358"/>
      <c r="S579" s="55"/>
      <c r="T579" s="55"/>
      <c r="U579" s="55"/>
      <c r="V579" s="55"/>
      <c r="W579" s="55"/>
      <c r="X579" s="55"/>
      <c r="Y579" s="55"/>
      <c r="Z579" s="55"/>
    </row>
    <row r="580" spans="1:26" ht="12.75" customHeight="1">
      <c r="A580" s="55"/>
      <c r="B580" s="55"/>
      <c r="C580" s="342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358"/>
      <c r="Q580" s="358"/>
      <c r="R580" s="358"/>
      <c r="S580" s="55"/>
      <c r="T580" s="55"/>
      <c r="U580" s="55"/>
      <c r="V580" s="55"/>
      <c r="W580" s="55"/>
      <c r="X580" s="55"/>
      <c r="Y580" s="55"/>
      <c r="Z580" s="55"/>
    </row>
    <row r="581" spans="1:26" ht="12.75" customHeight="1">
      <c r="A581" s="55"/>
      <c r="B581" s="55"/>
      <c r="C581" s="342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358"/>
      <c r="Q581" s="358"/>
      <c r="R581" s="358"/>
      <c r="S581" s="55"/>
      <c r="T581" s="55"/>
      <c r="U581" s="55"/>
      <c r="V581" s="55"/>
      <c r="W581" s="55"/>
      <c r="X581" s="55"/>
      <c r="Y581" s="55"/>
      <c r="Z581" s="55"/>
    </row>
    <row r="582" spans="1:26" ht="12.75" customHeight="1">
      <c r="A582" s="55"/>
      <c r="B582" s="55"/>
      <c r="C582" s="342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358"/>
      <c r="Q582" s="358"/>
      <c r="R582" s="358"/>
      <c r="S582" s="55"/>
      <c r="T582" s="55"/>
      <c r="U582" s="55"/>
      <c r="V582" s="55"/>
      <c r="W582" s="55"/>
      <c r="X582" s="55"/>
      <c r="Y582" s="55"/>
      <c r="Z582" s="55"/>
    </row>
    <row r="583" spans="1:26" ht="12.75" customHeight="1">
      <c r="A583" s="55"/>
      <c r="B583" s="55"/>
      <c r="C583" s="342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358"/>
      <c r="Q583" s="358"/>
      <c r="R583" s="358"/>
      <c r="S583" s="55"/>
      <c r="T583" s="55"/>
      <c r="U583" s="55"/>
      <c r="V583" s="55"/>
      <c r="W583" s="55"/>
      <c r="X583" s="55"/>
      <c r="Y583" s="55"/>
      <c r="Z583" s="55"/>
    </row>
    <row r="584" spans="1:26" ht="12.75" customHeight="1">
      <c r="A584" s="55"/>
      <c r="B584" s="55"/>
      <c r="C584" s="342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358"/>
      <c r="Q584" s="358"/>
      <c r="R584" s="358"/>
      <c r="S584" s="55"/>
      <c r="T584" s="55"/>
      <c r="U584" s="55"/>
      <c r="V584" s="55"/>
      <c r="W584" s="55"/>
      <c r="X584" s="55"/>
      <c r="Y584" s="55"/>
      <c r="Z584" s="55"/>
    </row>
    <row r="585" spans="1:26" ht="12.75" customHeight="1">
      <c r="A585" s="55"/>
      <c r="B585" s="55"/>
      <c r="C585" s="342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358"/>
      <c r="Q585" s="358"/>
      <c r="R585" s="358"/>
      <c r="S585" s="55"/>
      <c r="T585" s="55"/>
      <c r="U585" s="55"/>
      <c r="V585" s="55"/>
      <c r="W585" s="55"/>
      <c r="X585" s="55"/>
      <c r="Y585" s="55"/>
      <c r="Z585" s="55"/>
    </row>
    <row r="586" spans="1:26" ht="12.75" customHeight="1">
      <c r="A586" s="55"/>
      <c r="B586" s="55"/>
      <c r="C586" s="342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358"/>
      <c r="Q586" s="358"/>
      <c r="R586" s="358"/>
      <c r="S586" s="55"/>
      <c r="T586" s="55"/>
      <c r="U586" s="55"/>
      <c r="V586" s="55"/>
      <c r="W586" s="55"/>
      <c r="X586" s="55"/>
      <c r="Y586" s="55"/>
      <c r="Z586" s="55"/>
    </row>
    <row r="587" spans="1:26" ht="12.75" customHeight="1">
      <c r="A587" s="55"/>
      <c r="B587" s="55"/>
      <c r="C587" s="342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358"/>
      <c r="Q587" s="358"/>
      <c r="R587" s="358"/>
      <c r="S587" s="55"/>
      <c r="T587" s="55"/>
      <c r="U587" s="55"/>
      <c r="V587" s="55"/>
      <c r="W587" s="55"/>
      <c r="X587" s="55"/>
      <c r="Y587" s="55"/>
      <c r="Z587" s="55"/>
    </row>
    <row r="588" spans="1:26" ht="12.75" customHeight="1">
      <c r="A588" s="55"/>
      <c r="B588" s="55"/>
      <c r="C588" s="342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358"/>
      <c r="Q588" s="358"/>
      <c r="R588" s="358"/>
      <c r="S588" s="55"/>
      <c r="T588" s="55"/>
      <c r="U588" s="55"/>
      <c r="V588" s="55"/>
      <c r="W588" s="55"/>
      <c r="X588" s="55"/>
      <c r="Y588" s="55"/>
      <c r="Z588" s="55"/>
    </row>
    <row r="589" spans="1:26" ht="12.75" customHeight="1">
      <c r="A589" s="55"/>
      <c r="B589" s="55"/>
      <c r="C589" s="342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358"/>
      <c r="Q589" s="358"/>
      <c r="R589" s="358"/>
      <c r="S589" s="55"/>
      <c r="T589" s="55"/>
      <c r="U589" s="55"/>
      <c r="V589" s="55"/>
      <c r="W589" s="55"/>
      <c r="X589" s="55"/>
      <c r="Y589" s="55"/>
      <c r="Z589" s="55"/>
    </row>
    <row r="590" spans="1:26" ht="12.75" customHeight="1">
      <c r="A590" s="55"/>
      <c r="B590" s="55"/>
      <c r="C590" s="342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358"/>
      <c r="Q590" s="358"/>
      <c r="R590" s="358"/>
      <c r="S590" s="55"/>
      <c r="T590" s="55"/>
      <c r="U590" s="55"/>
      <c r="V590" s="55"/>
      <c r="W590" s="55"/>
      <c r="X590" s="55"/>
      <c r="Y590" s="55"/>
      <c r="Z590" s="55"/>
    </row>
    <row r="591" spans="1:26" ht="12.75" customHeight="1">
      <c r="A591" s="55"/>
      <c r="B591" s="55"/>
      <c r="C591" s="342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358"/>
      <c r="Q591" s="358"/>
      <c r="R591" s="358"/>
      <c r="S591" s="55"/>
      <c r="T591" s="55"/>
      <c r="U591" s="55"/>
      <c r="V591" s="55"/>
      <c r="W591" s="55"/>
      <c r="X591" s="55"/>
      <c r="Y591" s="55"/>
      <c r="Z591" s="55"/>
    </row>
    <row r="592" spans="1:26" ht="12.75" customHeight="1">
      <c r="A592" s="55"/>
      <c r="B592" s="55"/>
      <c r="C592" s="342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358"/>
      <c r="Q592" s="358"/>
      <c r="R592" s="358"/>
      <c r="S592" s="55"/>
      <c r="T592" s="55"/>
      <c r="U592" s="55"/>
      <c r="V592" s="55"/>
      <c r="W592" s="55"/>
      <c r="X592" s="55"/>
      <c r="Y592" s="55"/>
      <c r="Z592" s="55"/>
    </row>
    <row r="593" spans="1:26" ht="12.75" customHeight="1">
      <c r="A593" s="55"/>
      <c r="B593" s="55"/>
      <c r="C593" s="342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358"/>
      <c r="Q593" s="358"/>
      <c r="R593" s="358"/>
      <c r="S593" s="55"/>
      <c r="T593" s="55"/>
      <c r="U593" s="55"/>
      <c r="V593" s="55"/>
      <c r="W593" s="55"/>
      <c r="X593" s="55"/>
      <c r="Y593" s="55"/>
      <c r="Z593" s="55"/>
    </row>
    <row r="594" spans="1:26" ht="12.75" customHeight="1">
      <c r="A594" s="55"/>
      <c r="B594" s="55"/>
      <c r="C594" s="342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358"/>
      <c r="Q594" s="358"/>
      <c r="R594" s="358"/>
      <c r="S594" s="55"/>
      <c r="T594" s="55"/>
      <c r="U594" s="55"/>
      <c r="V594" s="55"/>
      <c r="W594" s="55"/>
      <c r="X594" s="55"/>
      <c r="Y594" s="55"/>
      <c r="Z594" s="55"/>
    </row>
    <row r="595" spans="1:26" ht="12.75" customHeight="1">
      <c r="A595" s="55"/>
      <c r="B595" s="55"/>
      <c r="C595" s="342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358"/>
      <c r="Q595" s="358"/>
      <c r="R595" s="358"/>
      <c r="S595" s="55"/>
      <c r="T595" s="55"/>
      <c r="U595" s="55"/>
      <c r="V595" s="55"/>
      <c r="W595" s="55"/>
      <c r="X595" s="55"/>
      <c r="Y595" s="55"/>
      <c r="Z595" s="55"/>
    </row>
    <row r="596" spans="1:26" ht="12.75" customHeight="1">
      <c r="A596" s="55"/>
      <c r="B596" s="55"/>
      <c r="C596" s="342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358"/>
      <c r="Q596" s="358"/>
      <c r="R596" s="358"/>
      <c r="S596" s="55"/>
      <c r="T596" s="55"/>
      <c r="U596" s="55"/>
      <c r="V596" s="55"/>
      <c r="W596" s="55"/>
      <c r="X596" s="55"/>
      <c r="Y596" s="55"/>
      <c r="Z596" s="55"/>
    </row>
    <row r="597" spans="1:26" ht="12.75" customHeight="1">
      <c r="A597" s="55"/>
      <c r="B597" s="55"/>
      <c r="C597" s="342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358"/>
      <c r="Q597" s="358"/>
      <c r="R597" s="358"/>
      <c r="S597" s="55"/>
      <c r="T597" s="55"/>
      <c r="U597" s="55"/>
      <c r="V597" s="55"/>
      <c r="W597" s="55"/>
      <c r="X597" s="55"/>
      <c r="Y597" s="55"/>
      <c r="Z597" s="55"/>
    </row>
    <row r="598" spans="1:26" ht="12.75" customHeight="1">
      <c r="A598" s="55"/>
      <c r="B598" s="55"/>
      <c r="C598" s="342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358"/>
      <c r="Q598" s="358"/>
      <c r="R598" s="358"/>
      <c r="S598" s="55"/>
      <c r="T598" s="55"/>
      <c r="U598" s="55"/>
      <c r="V598" s="55"/>
      <c r="W598" s="55"/>
      <c r="X598" s="55"/>
      <c r="Y598" s="55"/>
      <c r="Z598" s="55"/>
    </row>
    <row r="599" spans="1:26" ht="12.75" customHeight="1">
      <c r="A599" s="55"/>
      <c r="B599" s="55"/>
      <c r="C599" s="342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358"/>
      <c r="Q599" s="358"/>
      <c r="R599" s="358"/>
      <c r="S599" s="55"/>
      <c r="T599" s="55"/>
      <c r="U599" s="55"/>
      <c r="V599" s="55"/>
      <c r="W599" s="55"/>
      <c r="X599" s="55"/>
      <c r="Y599" s="55"/>
      <c r="Z599" s="55"/>
    </row>
    <row r="600" spans="1:26" ht="12.75" customHeight="1">
      <c r="A600" s="55"/>
      <c r="B600" s="55"/>
      <c r="C600" s="342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358"/>
      <c r="Q600" s="358"/>
      <c r="R600" s="358"/>
      <c r="S600" s="55"/>
      <c r="T600" s="55"/>
      <c r="U600" s="55"/>
      <c r="V600" s="55"/>
      <c r="W600" s="55"/>
      <c r="X600" s="55"/>
      <c r="Y600" s="55"/>
      <c r="Z600" s="55"/>
    </row>
    <row r="601" spans="1:26" ht="12.75" customHeight="1">
      <c r="A601" s="55"/>
      <c r="B601" s="55"/>
      <c r="C601" s="342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358"/>
      <c r="Q601" s="358"/>
      <c r="R601" s="358"/>
      <c r="S601" s="55"/>
      <c r="T601" s="55"/>
      <c r="U601" s="55"/>
      <c r="V601" s="55"/>
      <c r="W601" s="55"/>
      <c r="X601" s="55"/>
      <c r="Y601" s="55"/>
      <c r="Z601" s="55"/>
    </row>
    <row r="602" spans="1:26" ht="12.75" customHeight="1">
      <c r="A602" s="55"/>
      <c r="B602" s="55"/>
      <c r="C602" s="342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358"/>
      <c r="Q602" s="358"/>
      <c r="R602" s="358"/>
      <c r="S602" s="55"/>
      <c r="T602" s="55"/>
      <c r="U602" s="55"/>
      <c r="V602" s="55"/>
      <c r="W602" s="55"/>
      <c r="X602" s="55"/>
      <c r="Y602" s="55"/>
      <c r="Z602" s="55"/>
    </row>
    <row r="603" spans="1:26" ht="12.75" customHeight="1">
      <c r="A603" s="55"/>
      <c r="B603" s="55"/>
      <c r="C603" s="342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358"/>
      <c r="Q603" s="358"/>
      <c r="R603" s="358"/>
      <c r="S603" s="55"/>
      <c r="T603" s="55"/>
      <c r="U603" s="55"/>
      <c r="V603" s="55"/>
      <c r="W603" s="55"/>
      <c r="X603" s="55"/>
      <c r="Y603" s="55"/>
      <c r="Z603" s="55"/>
    </row>
    <row r="604" spans="1:26" ht="12.75" customHeight="1">
      <c r="A604" s="55"/>
      <c r="B604" s="55"/>
      <c r="C604" s="342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358"/>
      <c r="Q604" s="358"/>
      <c r="R604" s="358"/>
      <c r="S604" s="55"/>
      <c r="T604" s="55"/>
      <c r="U604" s="55"/>
      <c r="V604" s="55"/>
      <c r="W604" s="55"/>
      <c r="X604" s="55"/>
      <c r="Y604" s="55"/>
      <c r="Z604" s="55"/>
    </row>
    <row r="605" spans="1:26" ht="12.75" customHeight="1">
      <c r="A605" s="55"/>
      <c r="B605" s="55"/>
      <c r="C605" s="342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358"/>
      <c r="Q605" s="358"/>
      <c r="R605" s="358"/>
      <c r="S605" s="55"/>
      <c r="T605" s="55"/>
      <c r="U605" s="55"/>
      <c r="V605" s="55"/>
      <c r="W605" s="55"/>
      <c r="X605" s="55"/>
      <c r="Y605" s="55"/>
      <c r="Z605" s="55"/>
    </row>
    <row r="606" spans="1:26" ht="12.75" customHeight="1">
      <c r="A606" s="55"/>
      <c r="B606" s="55"/>
      <c r="C606" s="342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358"/>
      <c r="Q606" s="358"/>
      <c r="R606" s="358"/>
      <c r="S606" s="55"/>
      <c r="T606" s="55"/>
      <c r="U606" s="55"/>
      <c r="V606" s="55"/>
      <c r="W606" s="55"/>
      <c r="X606" s="55"/>
      <c r="Y606" s="55"/>
      <c r="Z606" s="55"/>
    </row>
    <row r="607" spans="1:26" ht="12.75" customHeight="1">
      <c r="A607" s="55"/>
      <c r="B607" s="55"/>
      <c r="C607" s="342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358"/>
      <c r="Q607" s="358"/>
      <c r="R607" s="358"/>
      <c r="S607" s="55"/>
      <c r="T607" s="55"/>
      <c r="U607" s="55"/>
      <c r="V607" s="55"/>
      <c r="W607" s="55"/>
      <c r="X607" s="55"/>
      <c r="Y607" s="55"/>
      <c r="Z607" s="55"/>
    </row>
    <row r="608" spans="1:26" ht="12.75" customHeight="1">
      <c r="A608" s="55"/>
      <c r="B608" s="55"/>
      <c r="C608" s="342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358"/>
      <c r="Q608" s="358"/>
      <c r="R608" s="358"/>
      <c r="S608" s="55"/>
      <c r="T608" s="55"/>
      <c r="U608" s="55"/>
      <c r="V608" s="55"/>
      <c r="W608" s="55"/>
      <c r="X608" s="55"/>
      <c r="Y608" s="55"/>
      <c r="Z608" s="55"/>
    </row>
    <row r="609" spans="1:26" ht="12.75" customHeight="1">
      <c r="A609" s="55"/>
      <c r="B609" s="55"/>
      <c r="C609" s="342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358"/>
      <c r="Q609" s="358"/>
      <c r="R609" s="358"/>
      <c r="S609" s="55"/>
      <c r="T609" s="55"/>
      <c r="U609" s="55"/>
      <c r="V609" s="55"/>
      <c r="W609" s="55"/>
      <c r="X609" s="55"/>
      <c r="Y609" s="55"/>
      <c r="Z609" s="55"/>
    </row>
    <row r="610" spans="1:26" ht="12.75" customHeight="1">
      <c r="A610" s="55"/>
      <c r="B610" s="55"/>
      <c r="C610" s="342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358"/>
      <c r="Q610" s="358"/>
      <c r="R610" s="358"/>
      <c r="S610" s="55"/>
      <c r="T610" s="55"/>
      <c r="U610" s="55"/>
      <c r="V610" s="55"/>
      <c r="W610" s="55"/>
      <c r="X610" s="55"/>
      <c r="Y610" s="55"/>
      <c r="Z610" s="55"/>
    </row>
    <row r="611" spans="1:26" ht="12.75" customHeight="1">
      <c r="A611" s="55"/>
      <c r="B611" s="55"/>
      <c r="C611" s="342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358"/>
      <c r="Q611" s="358"/>
      <c r="R611" s="358"/>
      <c r="S611" s="55"/>
      <c r="T611" s="55"/>
      <c r="U611" s="55"/>
      <c r="V611" s="55"/>
      <c r="W611" s="55"/>
      <c r="X611" s="55"/>
      <c r="Y611" s="55"/>
      <c r="Z611" s="55"/>
    </row>
    <row r="612" spans="1:26" ht="12.75" customHeight="1">
      <c r="A612" s="55"/>
      <c r="B612" s="55"/>
      <c r="C612" s="342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358"/>
      <c r="Q612" s="358"/>
      <c r="R612" s="358"/>
      <c r="S612" s="55"/>
      <c r="T612" s="55"/>
      <c r="U612" s="55"/>
      <c r="V612" s="55"/>
      <c r="W612" s="55"/>
      <c r="X612" s="55"/>
      <c r="Y612" s="55"/>
      <c r="Z612" s="55"/>
    </row>
    <row r="613" spans="1:26" ht="12.75" customHeight="1">
      <c r="A613" s="55"/>
      <c r="B613" s="55"/>
      <c r="C613" s="342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358"/>
      <c r="Q613" s="358"/>
      <c r="R613" s="358"/>
      <c r="S613" s="55"/>
      <c r="T613" s="55"/>
      <c r="U613" s="55"/>
      <c r="V613" s="55"/>
      <c r="W613" s="55"/>
      <c r="X613" s="55"/>
      <c r="Y613" s="55"/>
      <c r="Z613" s="55"/>
    </row>
    <row r="614" spans="1:26" ht="12.75" customHeight="1">
      <c r="A614" s="55"/>
      <c r="B614" s="55"/>
      <c r="C614" s="342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358"/>
      <c r="Q614" s="358"/>
      <c r="R614" s="358"/>
      <c r="S614" s="55"/>
      <c r="T614" s="55"/>
      <c r="U614" s="55"/>
      <c r="V614" s="55"/>
      <c r="W614" s="55"/>
      <c r="X614" s="55"/>
      <c r="Y614" s="55"/>
      <c r="Z614" s="55"/>
    </row>
    <row r="615" spans="1:26" ht="12.75" customHeight="1">
      <c r="A615" s="55"/>
      <c r="B615" s="55"/>
      <c r="C615" s="342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358"/>
      <c r="Q615" s="358"/>
      <c r="R615" s="358"/>
      <c r="S615" s="55"/>
      <c r="T615" s="55"/>
      <c r="U615" s="55"/>
      <c r="V615" s="55"/>
      <c r="W615" s="55"/>
      <c r="X615" s="55"/>
      <c r="Y615" s="55"/>
      <c r="Z615" s="55"/>
    </row>
    <row r="616" spans="1:26" ht="12.75" customHeight="1">
      <c r="A616" s="55"/>
      <c r="B616" s="55"/>
      <c r="C616" s="342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358"/>
      <c r="Q616" s="358"/>
      <c r="R616" s="358"/>
      <c r="S616" s="55"/>
      <c r="T616" s="55"/>
      <c r="U616" s="55"/>
      <c r="V616" s="55"/>
      <c r="W616" s="55"/>
      <c r="X616" s="55"/>
      <c r="Y616" s="55"/>
      <c r="Z616" s="55"/>
    </row>
    <row r="617" spans="1:26" ht="12.75" customHeight="1">
      <c r="A617" s="55"/>
      <c r="B617" s="55"/>
      <c r="C617" s="342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358"/>
      <c r="Q617" s="358"/>
      <c r="R617" s="358"/>
      <c r="S617" s="55"/>
      <c r="T617" s="55"/>
      <c r="U617" s="55"/>
      <c r="V617" s="55"/>
      <c r="W617" s="55"/>
      <c r="X617" s="55"/>
      <c r="Y617" s="55"/>
      <c r="Z617" s="55"/>
    </row>
    <row r="618" spans="1:26" ht="12.75" customHeight="1">
      <c r="A618" s="55"/>
      <c r="B618" s="55"/>
      <c r="C618" s="342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358"/>
      <c r="Q618" s="358"/>
      <c r="R618" s="358"/>
      <c r="S618" s="55"/>
      <c r="T618" s="55"/>
      <c r="U618" s="55"/>
      <c r="V618" s="55"/>
      <c r="W618" s="55"/>
      <c r="X618" s="55"/>
      <c r="Y618" s="55"/>
      <c r="Z618" s="55"/>
    </row>
    <row r="619" spans="1:26" ht="12.75" customHeight="1">
      <c r="A619" s="55"/>
      <c r="B619" s="55"/>
      <c r="C619" s="342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358"/>
      <c r="Q619" s="358"/>
      <c r="R619" s="358"/>
      <c r="S619" s="55"/>
      <c r="T619" s="55"/>
      <c r="U619" s="55"/>
      <c r="V619" s="55"/>
      <c r="W619" s="55"/>
      <c r="X619" s="55"/>
      <c r="Y619" s="55"/>
      <c r="Z619" s="55"/>
    </row>
    <row r="620" spans="1:26" ht="12.75" customHeight="1">
      <c r="A620" s="55"/>
      <c r="B620" s="55"/>
      <c r="C620" s="342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358"/>
      <c r="Q620" s="358"/>
      <c r="R620" s="358"/>
      <c r="S620" s="55"/>
      <c r="T620" s="55"/>
      <c r="U620" s="55"/>
      <c r="V620" s="55"/>
      <c r="W620" s="55"/>
      <c r="X620" s="55"/>
      <c r="Y620" s="55"/>
      <c r="Z620" s="55"/>
    </row>
    <row r="621" spans="1:26" ht="12.75" customHeight="1">
      <c r="A621" s="55"/>
      <c r="B621" s="55"/>
      <c r="C621" s="342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358"/>
      <c r="Q621" s="358"/>
      <c r="R621" s="358"/>
      <c r="S621" s="55"/>
      <c r="T621" s="55"/>
      <c r="U621" s="55"/>
      <c r="V621" s="55"/>
      <c r="W621" s="55"/>
      <c r="X621" s="55"/>
      <c r="Y621" s="55"/>
      <c r="Z621" s="55"/>
    </row>
    <row r="622" spans="1:26" ht="12.75" customHeight="1">
      <c r="A622" s="55"/>
      <c r="B622" s="55"/>
      <c r="C622" s="342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358"/>
      <c r="Q622" s="358"/>
      <c r="R622" s="358"/>
      <c r="S622" s="55"/>
      <c r="T622" s="55"/>
      <c r="U622" s="55"/>
      <c r="V622" s="55"/>
      <c r="W622" s="55"/>
      <c r="X622" s="55"/>
      <c r="Y622" s="55"/>
      <c r="Z622" s="55"/>
    </row>
    <row r="623" spans="1:26" ht="12.75" customHeight="1">
      <c r="A623" s="55"/>
      <c r="B623" s="55"/>
      <c r="C623" s="342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358"/>
      <c r="Q623" s="358"/>
      <c r="R623" s="358"/>
      <c r="S623" s="55"/>
      <c r="T623" s="55"/>
      <c r="U623" s="55"/>
      <c r="V623" s="55"/>
      <c r="W623" s="55"/>
      <c r="X623" s="55"/>
      <c r="Y623" s="55"/>
      <c r="Z623" s="55"/>
    </row>
    <row r="624" spans="1:26" ht="12.75" customHeight="1">
      <c r="A624" s="55"/>
      <c r="B624" s="55"/>
      <c r="C624" s="342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358"/>
      <c r="Q624" s="358"/>
      <c r="R624" s="358"/>
      <c r="S624" s="55"/>
      <c r="T624" s="55"/>
      <c r="U624" s="55"/>
      <c r="V624" s="55"/>
      <c r="W624" s="55"/>
      <c r="X624" s="55"/>
      <c r="Y624" s="55"/>
      <c r="Z624" s="55"/>
    </row>
    <row r="625" spans="1:26" ht="12.75" customHeight="1">
      <c r="A625" s="55"/>
      <c r="B625" s="55"/>
      <c r="C625" s="342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358"/>
      <c r="Q625" s="358"/>
      <c r="R625" s="358"/>
      <c r="S625" s="55"/>
      <c r="T625" s="55"/>
      <c r="U625" s="55"/>
      <c r="V625" s="55"/>
      <c r="W625" s="55"/>
      <c r="X625" s="55"/>
      <c r="Y625" s="55"/>
      <c r="Z625" s="55"/>
    </row>
    <row r="626" spans="1:26" ht="12.75" customHeight="1">
      <c r="A626" s="55"/>
      <c r="B626" s="55"/>
      <c r="C626" s="342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358"/>
      <c r="Q626" s="358"/>
      <c r="R626" s="358"/>
      <c r="S626" s="55"/>
      <c r="T626" s="55"/>
      <c r="U626" s="55"/>
      <c r="V626" s="55"/>
      <c r="W626" s="55"/>
      <c r="X626" s="55"/>
      <c r="Y626" s="55"/>
      <c r="Z626" s="55"/>
    </row>
    <row r="627" spans="1:26" ht="12.75" customHeight="1">
      <c r="A627" s="55"/>
      <c r="B627" s="55"/>
      <c r="C627" s="342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358"/>
      <c r="Q627" s="358"/>
      <c r="R627" s="358"/>
      <c r="S627" s="55"/>
      <c r="T627" s="55"/>
      <c r="U627" s="55"/>
      <c r="V627" s="55"/>
      <c r="W627" s="55"/>
      <c r="X627" s="55"/>
      <c r="Y627" s="55"/>
      <c r="Z627" s="55"/>
    </row>
    <row r="628" spans="1:26" ht="12.75" customHeight="1">
      <c r="A628" s="55"/>
      <c r="B628" s="55"/>
      <c r="C628" s="342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358"/>
      <c r="Q628" s="358"/>
      <c r="R628" s="358"/>
      <c r="S628" s="55"/>
      <c r="T628" s="55"/>
      <c r="U628" s="55"/>
      <c r="V628" s="55"/>
      <c r="W628" s="55"/>
      <c r="X628" s="55"/>
      <c r="Y628" s="55"/>
      <c r="Z628" s="55"/>
    </row>
    <row r="629" spans="1:26" ht="12.75" customHeight="1">
      <c r="A629" s="55"/>
      <c r="B629" s="55"/>
      <c r="C629" s="342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358"/>
      <c r="Q629" s="358"/>
      <c r="R629" s="358"/>
      <c r="S629" s="55"/>
      <c r="T629" s="55"/>
      <c r="U629" s="55"/>
      <c r="V629" s="55"/>
      <c r="W629" s="55"/>
      <c r="X629" s="55"/>
      <c r="Y629" s="55"/>
      <c r="Z629" s="55"/>
    </row>
    <row r="630" spans="1:26" ht="12.75" customHeight="1">
      <c r="A630" s="55"/>
      <c r="B630" s="55"/>
      <c r="C630" s="342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358"/>
      <c r="Q630" s="358"/>
      <c r="R630" s="358"/>
      <c r="S630" s="55"/>
      <c r="T630" s="55"/>
      <c r="U630" s="55"/>
      <c r="V630" s="55"/>
      <c r="W630" s="55"/>
      <c r="X630" s="55"/>
      <c r="Y630" s="55"/>
      <c r="Z630" s="55"/>
    </row>
    <row r="631" spans="1:26" ht="12.75" customHeight="1">
      <c r="A631" s="55"/>
      <c r="B631" s="55"/>
      <c r="C631" s="342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358"/>
      <c r="Q631" s="358"/>
      <c r="R631" s="358"/>
      <c r="S631" s="55"/>
      <c r="T631" s="55"/>
      <c r="U631" s="55"/>
      <c r="V631" s="55"/>
      <c r="W631" s="55"/>
      <c r="X631" s="55"/>
      <c r="Y631" s="55"/>
      <c r="Z631" s="55"/>
    </row>
    <row r="632" spans="1:26" ht="12.75" customHeight="1">
      <c r="A632" s="55"/>
      <c r="B632" s="55"/>
      <c r="C632" s="342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358"/>
      <c r="Q632" s="358"/>
      <c r="R632" s="358"/>
      <c r="S632" s="55"/>
      <c r="T632" s="55"/>
      <c r="U632" s="55"/>
      <c r="V632" s="55"/>
      <c r="W632" s="55"/>
      <c r="X632" s="55"/>
      <c r="Y632" s="55"/>
      <c r="Z632" s="55"/>
    </row>
    <row r="633" spans="1:26" ht="12.75" customHeight="1">
      <c r="A633" s="55"/>
      <c r="B633" s="55"/>
      <c r="C633" s="342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358"/>
      <c r="Q633" s="358"/>
      <c r="R633" s="358"/>
      <c r="S633" s="55"/>
      <c r="T633" s="55"/>
      <c r="U633" s="55"/>
      <c r="V633" s="55"/>
      <c r="W633" s="55"/>
      <c r="X633" s="55"/>
      <c r="Y633" s="55"/>
      <c r="Z633" s="55"/>
    </row>
    <row r="634" spans="1:26" ht="12.75" customHeight="1">
      <c r="A634" s="55"/>
      <c r="B634" s="55"/>
      <c r="C634" s="342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358"/>
      <c r="Q634" s="358"/>
      <c r="R634" s="358"/>
      <c r="S634" s="55"/>
      <c r="T634" s="55"/>
      <c r="U634" s="55"/>
      <c r="V634" s="55"/>
      <c r="W634" s="55"/>
      <c r="X634" s="55"/>
      <c r="Y634" s="55"/>
      <c r="Z634" s="55"/>
    </row>
    <row r="635" spans="1:26" ht="12.75" customHeight="1">
      <c r="A635" s="55"/>
      <c r="B635" s="55"/>
      <c r="C635" s="342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358"/>
      <c r="Q635" s="358"/>
      <c r="R635" s="358"/>
      <c r="S635" s="55"/>
      <c r="T635" s="55"/>
      <c r="U635" s="55"/>
      <c r="V635" s="55"/>
      <c r="W635" s="55"/>
      <c r="X635" s="55"/>
      <c r="Y635" s="55"/>
      <c r="Z635" s="55"/>
    </row>
    <row r="636" spans="1:26" ht="12.75" customHeight="1">
      <c r="A636" s="55"/>
      <c r="B636" s="55"/>
      <c r="C636" s="342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358"/>
      <c r="Q636" s="358"/>
      <c r="R636" s="358"/>
      <c r="S636" s="55"/>
      <c r="T636" s="55"/>
      <c r="U636" s="55"/>
      <c r="V636" s="55"/>
      <c r="W636" s="55"/>
      <c r="X636" s="55"/>
      <c r="Y636" s="55"/>
      <c r="Z636" s="55"/>
    </row>
    <row r="637" spans="1:26" ht="12.75" customHeight="1">
      <c r="A637" s="55"/>
      <c r="B637" s="55"/>
      <c r="C637" s="342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358"/>
      <c r="Q637" s="358"/>
      <c r="R637" s="358"/>
      <c r="S637" s="55"/>
      <c r="T637" s="55"/>
      <c r="U637" s="55"/>
      <c r="V637" s="55"/>
      <c r="W637" s="55"/>
      <c r="X637" s="55"/>
      <c r="Y637" s="55"/>
      <c r="Z637" s="55"/>
    </row>
    <row r="638" spans="1:26" ht="12.75" customHeight="1">
      <c r="A638" s="55"/>
      <c r="B638" s="55"/>
      <c r="C638" s="342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358"/>
      <c r="Q638" s="358"/>
      <c r="R638" s="358"/>
      <c r="S638" s="55"/>
      <c r="T638" s="55"/>
      <c r="U638" s="55"/>
      <c r="V638" s="55"/>
      <c r="W638" s="55"/>
      <c r="X638" s="55"/>
      <c r="Y638" s="55"/>
      <c r="Z638" s="55"/>
    </row>
    <row r="639" spans="1:26" ht="12.75" customHeight="1">
      <c r="A639" s="55"/>
      <c r="B639" s="55"/>
      <c r="C639" s="342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358"/>
      <c r="Q639" s="358"/>
      <c r="R639" s="358"/>
      <c r="S639" s="55"/>
      <c r="T639" s="55"/>
      <c r="U639" s="55"/>
      <c r="V639" s="55"/>
      <c r="W639" s="55"/>
      <c r="X639" s="55"/>
      <c r="Y639" s="55"/>
      <c r="Z639" s="55"/>
    </row>
    <row r="640" spans="1:26" ht="12.75" customHeight="1">
      <c r="A640" s="55"/>
      <c r="B640" s="55"/>
      <c r="C640" s="342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358"/>
      <c r="Q640" s="358"/>
      <c r="R640" s="358"/>
      <c r="S640" s="55"/>
      <c r="T640" s="55"/>
      <c r="U640" s="55"/>
      <c r="V640" s="55"/>
      <c r="W640" s="55"/>
      <c r="X640" s="55"/>
      <c r="Y640" s="55"/>
      <c r="Z640" s="55"/>
    </row>
    <row r="641" spans="1:26" ht="12.75" customHeight="1">
      <c r="A641" s="55"/>
      <c r="B641" s="55"/>
      <c r="C641" s="342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358"/>
      <c r="Q641" s="358"/>
      <c r="R641" s="358"/>
      <c r="S641" s="55"/>
      <c r="T641" s="55"/>
      <c r="U641" s="55"/>
      <c r="V641" s="55"/>
      <c r="W641" s="55"/>
      <c r="X641" s="55"/>
      <c r="Y641" s="55"/>
      <c r="Z641" s="55"/>
    </row>
    <row r="642" spans="1:26" ht="12.75" customHeight="1">
      <c r="A642" s="55"/>
      <c r="B642" s="55"/>
      <c r="C642" s="342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358"/>
      <c r="Q642" s="358"/>
      <c r="R642" s="358"/>
      <c r="S642" s="55"/>
      <c r="T642" s="55"/>
      <c r="U642" s="55"/>
      <c r="V642" s="55"/>
      <c r="W642" s="55"/>
      <c r="X642" s="55"/>
      <c r="Y642" s="55"/>
      <c r="Z642" s="55"/>
    </row>
    <row r="643" spans="1:26" ht="12.75" customHeight="1">
      <c r="A643" s="55"/>
      <c r="B643" s="55"/>
      <c r="C643" s="342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358"/>
      <c r="Q643" s="358"/>
      <c r="R643" s="358"/>
      <c r="S643" s="55"/>
      <c r="T643" s="55"/>
      <c r="U643" s="55"/>
      <c r="V643" s="55"/>
      <c r="W643" s="55"/>
      <c r="X643" s="55"/>
      <c r="Y643" s="55"/>
      <c r="Z643" s="55"/>
    </row>
    <row r="644" spans="1:26" ht="12.75" customHeight="1">
      <c r="A644" s="55"/>
      <c r="B644" s="55"/>
      <c r="C644" s="342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358"/>
      <c r="Q644" s="358"/>
      <c r="R644" s="358"/>
      <c r="S644" s="55"/>
      <c r="T644" s="55"/>
      <c r="U644" s="55"/>
      <c r="V644" s="55"/>
      <c r="W644" s="55"/>
      <c r="X644" s="55"/>
      <c r="Y644" s="55"/>
      <c r="Z644" s="55"/>
    </row>
    <row r="645" spans="1:26" ht="12.75" customHeight="1">
      <c r="A645" s="55"/>
      <c r="B645" s="55"/>
      <c r="C645" s="342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358"/>
      <c r="Q645" s="358"/>
      <c r="R645" s="358"/>
      <c r="S645" s="55"/>
      <c r="T645" s="55"/>
      <c r="U645" s="55"/>
      <c r="V645" s="55"/>
      <c r="W645" s="55"/>
      <c r="X645" s="55"/>
      <c r="Y645" s="55"/>
      <c r="Z645" s="55"/>
    </row>
    <row r="646" spans="1:26" ht="12.75" customHeight="1">
      <c r="A646" s="55"/>
      <c r="B646" s="55"/>
      <c r="C646" s="342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358"/>
      <c r="Q646" s="358"/>
      <c r="R646" s="358"/>
      <c r="S646" s="55"/>
      <c r="T646" s="55"/>
      <c r="U646" s="55"/>
      <c r="V646" s="55"/>
      <c r="W646" s="55"/>
      <c r="X646" s="55"/>
      <c r="Y646" s="55"/>
      <c r="Z646" s="55"/>
    </row>
    <row r="647" spans="1:26" ht="12.75" customHeight="1">
      <c r="A647" s="55"/>
      <c r="B647" s="55"/>
      <c r="C647" s="342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358"/>
      <c r="Q647" s="358"/>
      <c r="R647" s="358"/>
      <c r="S647" s="55"/>
      <c r="T647" s="55"/>
      <c r="U647" s="55"/>
      <c r="V647" s="55"/>
      <c r="W647" s="55"/>
      <c r="X647" s="55"/>
      <c r="Y647" s="55"/>
      <c r="Z647" s="55"/>
    </row>
    <row r="648" spans="1:26" ht="12.75" customHeight="1">
      <c r="A648" s="55"/>
      <c r="B648" s="55"/>
      <c r="C648" s="342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358"/>
      <c r="Q648" s="358"/>
      <c r="R648" s="358"/>
      <c r="S648" s="55"/>
      <c r="T648" s="55"/>
      <c r="U648" s="55"/>
      <c r="V648" s="55"/>
      <c r="W648" s="55"/>
      <c r="X648" s="55"/>
      <c r="Y648" s="55"/>
      <c r="Z648" s="55"/>
    </row>
    <row r="649" spans="1:26" ht="12.75" customHeight="1">
      <c r="A649" s="55"/>
      <c r="B649" s="55"/>
      <c r="C649" s="342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358"/>
      <c r="Q649" s="358"/>
      <c r="R649" s="358"/>
      <c r="S649" s="55"/>
      <c r="T649" s="55"/>
      <c r="U649" s="55"/>
      <c r="V649" s="55"/>
      <c r="W649" s="55"/>
      <c r="X649" s="55"/>
      <c r="Y649" s="55"/>
      <c r="Z649" s="55"/>
    </row>
    <row r="650" spans="1:26" ht="12.75" customHeight="1">
      <c r="A650" s="55"/>
      <c r="B650" s="55"/>
      <c r="C650" s="342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358"/>
      <c r="Q650" s="358"/>
      <c r="R650" s="358"/>
      <c r="S650" s="55"/>
      <c r="T650" s="55"/>
      <c r="U650" s="55"/>
      <c r="V650" s="55"/>
      <c r="W650" s="55"/>
      <c r="X650" s="55"/>
      <c r="Y650" s="55"/>
      <c r="Z650" s="55"/>
    </row>
    <row r="651" spans="1:26" ht="12.75" customHeight="1">
      <c r="A651" s="55"/>
      <c r="B651" s="55"/>
      <c r="C651" s="342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358"/>
      <c r="Q651" s="358"/>
      <c r="R651" s="358"/>
      <c r="S651" s="55"/>
      <c r="T651" s="55"/>
      <c r="U651" s="55"/>
      <c r="V651" s="55"/>
      <c r="W651" s="55"/>
      <c r="X651" s="55"/>
      <c r="Y651" s="55"/>
      <c r="Z651" s="55"/>
    </row>
    <row r="652" spans="1:26" ht="12.75" customHeight="1">
      <c r="A652" s="55"/>
      <c r="B652" s="55"/>
      <c r="C652" s="342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358"/>
      <c r="Q652" s="358"/>
      <c r="R652" s="358"/>
      <c r="S652" s="55"/>
      <c r="T652" s="55"/>
      <c r="U652" s="55"/>
      <c r="V652" s="55"/>
      <c r="W652" s="55"/>
      <c r="X652" s="55"/>
      <c r="Y652" s="55"/>
      <c r="Z652" s="55"/>
    </row>
    <row r="653" spans="1:26" ht="12.75" customHeight="1">
      <c r="A653" s="55"/>
      <c r="B653" s="55"/>
      <c r="C653" s="342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358"/>
      <c r="Q653" s="358"/>
      <c r="R653" s="358"/>
      <c r="S653" s="55"/>
      <c r="T653" s="55"/>
      <c r="U653" s="55"/>
      <c r="V653" s="55"/>
      <c r="W653" s="55"/>
      <c r="X653" s="55"/>
      <c r="Y653" s="55"/>
      <c r="Z653" s="55"/>
    </row>
    <row r="654" spans="1:26" ht="12.75" customHeight="1">
      <c r="A654" s="55"/>
      <c r="B654" s="55"/>
      <c r="C654" s="342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358"/>
      <c r="Q654" s="358"/>
      <c r="R654" s="358"/>
      <c r="S654" s="55"/>
      <c r="T654" s="55"/>
      <c r="U654" s="55"/>
      <c r="V654" s="55"/>
      <c r="W654" s="55"/>
      <c r="X654" s="55"/>
      <c r="Y654" s="55"/>
      <c r="Z654" s="55"/>
    </row>
    <row r="655" spans="1:26" ht="12.75" customHeight="1">
      <c r="A655" s="55"/>
      <c r="B655" s="55"/>
      <c r="C655" s="342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358"/>
      <c r="Q655" s="358"/>
      <c r="R655" s="358"/>
      <c r="S655" s="55"/>
      <c r="T655" s="55"/>
      <c r="U655" s="55"/>
      <c r="V655" s="55"/>
      <c r="W655" s="55"/>
      <c r="X655" s="55"/>
      <c r="Y655" s="55"/>
      <c r="Z655" s="55"/>
    </row>
    <row r="656" spans="1:26" ht="12.75" customHeight="1">
      <c r="A656" s="55"/>
      <c r="B656" s="55"/>
      <c r="C656" s="342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358"/>
      <c r="Q656" s="358"/>
      <c r="R656" s="358"/>
      <c r="S656" s="55"/>
      <c r="T656" s="55"/>
      <c r="U656" s="55"/>
      <c r="V656" s="55"/>
      <c r="W656" s="55"/>
      <c r="X656" s="55"/>
      <c r="Y656" s="55"/>
      <c r="Z656" s="55"/>
    </row>
    <row r="657" spans="1:26" ht="12.75" customHeight="1">
      <c r="A657" s="55"/>
      <c r="B657" s="55"/>
      <c r="C657" s="342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358"/>
      <c r="Q657" s="358"/>
      <c r="R657" s="358"/>
      <c r="S657" s="55"/>
      <c r="T657" s="55"/>
      <c r="U657" s="55"/>
      <c r="V657" s="55"/>
      <c r="W657" s="55"/>
      <c r="X657" s="55"/>
      <c r="Y657" s="55"/>
      <c r="Z657" s="55"/>
    </row>
    <row r="658" spans="1:26" ht="12.75" customHeight="1">
      <c r="A658" s="55"/>
      <c r="B658" s="55"/>
      <c r="C658" s="342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358"/>
      <c r="Q658" s="358"/>
      <c r="R658" s="358"/>
      <c r="S658" s="55"/>
      <c r="T658" s="55"/>
      <c r="U658" s="55"/>
      <c r="V658" s="55"/>
      <c r="W658" s="55"/>
      <c r="X658" s="55"/>
      <c r="Y658" s="55"/>
      <c r="Z658" s="55"/>
    </row>
    <row r="659" spans="1:26" ht="12.75" customHeight="1">
      <c r="A659" s="55"/>
      <c r="B659" s="55"/>
      <c r="C659" s="342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358"/>
      <c r="Q659" s="358"/>
      <c r="R659" s="358"/>
      <c r="S659" s="55"/>
      <c r="T659" s="55"/>
      <c r="U659" s="55"/>
      <c r="V659" s="55"/>
      <c r="W659" s="55"/>
      <c r="X659" s="55"/>
      <c r="Y659" s="55"/>
      <c r="Z659" s="55"/>
    </row>
    <row r="660" spans="1:26" ht="12.75" customHeight="1">
      <c r="A660" s="55"/>
      <c r="B660" s="55"/>
      <c r="C660" s="342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358"/>
      <c r="Q660" s="358"/>
      <c r="R660" s="358"/>
      <c r="S660" s="55"/>
      <c r="T660" s="55"/>
      <c r="U660" s="55"/>
      <c r="V660" s="55"/>
      <c r="W660" s="55"/>
      <c r="X660" s="55"/>
      <c r="Y660" s="55"/>
      <c r="Z660" s="55"/>
    </row>
    <row r="661" spans="1:26" ht="12.75" customHeight="1">
      <c r="A661" s="55"/>
      <c r="B661" s="55"/>
      <c r="C661" s="342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358"/>
      <c r="Q661" s="358"/>
      <c r="R661" s="358"/>
      <c r="S661" s="55"/>
      <c r="T661" s="55"/>
      <c r="U661" s="55"/>
      <c r="V661" s="55"/>
      <c r="W661" s="55"/>
      <c r="X661" s="55"/>
      <c r="Y661" s="55"/>
      <c r="Z661" s="55"/>
    </row>
    <row r="662" spans="1:26" ht="12.75" customHeight="1">
      <c r="A662" s="55"/>
      <c r="B662" s="55"/>
      <c r="C662" s="342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358"/>
      <c r="Q662" s="358"/>
      <c r="R662" s="358"/>
      <c r="S662" s="55"/>
      <c r="T662" s="55"/>
      <c r="U662" s="55"/>
      <c r="V662" s="55"/>
      <c r="W662" s="55"/>
      <c r="X662" s="55"/>
      <c r="Y662" s="55"/>
      <c r="Z662" s="55"/>
    </row>
    <row r="663" spans="1:26" ht="12.75" customHeight="1">
      <c r="A663" s="55"/>
      <c r="B663" s="55"/>
      <c r="C663" s="342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358"/>
      <c r="Q663" s="358"/>
      <c r="R663" s="358"/>
      <c r="S663" s="55"/>
      <c r="T663" s="55"/>
      <c r="U663" s="55"/>
      <c r="V663" s="55"/>
      <c r="W663" s="55"/>
      <c r="X663" s="55"/>
      <c r="Y663" s="55"/>
      <c r="Z663" s="55"/>
    </row>
    <row r="664" spans="1:26" ht="12.75" customHeight="1">
      <c r="A664" s="55"/>
      <c r="B664" s="55"/>
      <c r="C664" s="342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358"/>
      <c r="Q664" s="358"/>
      <c r="R664" s="358"/>
      <c r="S664" s="55"/>
      <c r="T664" s="55"/>
      <c r="U664" s="55"/>
      <c r="V664" s="55"/>
      <c r="W664" s="55"/>
      <c r="X664" s="55"/>
      <c r="Y664" s="55"/>
      <c r="Z664" s="55"/>
    </row>
    <row r="665" spans="1:26" ht="12.75" customHeight="1">
      <c r="A665" s="55"/>
      <c r="B665" s="55"/>
      <c r="C665" s="342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358"/>
      <c r="Q665" s="358"/>
      <c r="R665" s="358"/>
      <c r="S665" s="55"/>
      <c r="T665" s="55"/>
      <c r="U665" s="55"/>
      <c r="V665" s="55"/>
      <c r="W665" s="55"/>
      <c r="X665" s="55"/>
      <c r="Y665" s="55"/>
      <c r="Z665" s="55"/>
    </row>
    <row r="666" spans="1:26" ht="12.75" customHeight="1">
      <c r="A666" s="55"/>
      <c r="B666" s="55"/>
      <c r="C666" s="342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358"/>
      <c r="Q666" s="358"/>
      <c r="R666" s="358"/>
      <c r="S666" s="55"/>
      <c r="T666" s="55"/>
      <c r="U666" s="55"/>
      <c r="V666" s="55"/>
      <c r="W666" s="55"/>
      <c r="X666" s="55"/>
      <c r="Y666" s="55"/>
      <c r="Z666" s="55"/>
    </row>
    <row r="667" spans="1:26" ht="12.75" customHeight="1">
      <c r="A667" s="55"/>
      <c r="B667" s="55"/>
      <c r="C667" s="342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358"/>
      <c r="Q667" s="358"/>
      <c r="R667" s="358"/>
      <c r="S667" s="55"/>
      <c r="T667" s="55"/>
      <c r="U667" s="55"/>
      <c r="V667" s="55"/>
      <c r="W667" s="55"/>
      <c r="X667" s="55"/>
      <c r="Y667" s="55"/>
      <c r="Z667" s="55"/>
    </row>
    <row r="668" spans="1:26" ht="12.75" customHeight="1">
      <c r="A668" s="55"/>
      <c r="B668" s="55"/>
      <c r="C668" s="342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358"/>
      <c r="Q668" s="358"/>
      <c r="R668" s="358"/>
      <c r="S668" s="55"/>
      <c r="T668" s="55"/>
      <c r="U668" s="55"/>
      <c r="V668" s="55"/>
      <c r="W668" s="55"/>
      <c r="X668" s="55"/>
      <c r="Y668" s="55"/>
      <c r="Z668" s="55"/>
    </row>
    <row r="669" spans="1:26" ht="12.75" customHeight="1">
      <c r="A669" s="55"/>
      <c r="B669" s="55"/>
      <c r="C669" s="342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358"/>
      <c r="Q669" s="358"/>
      <c r="R669" s="358"/>
      <c r="S669" s="55"/>
      <c r="T669" s="55"/>
      <c r="U669" s="55"/>
      <c r="V669" s="55"/>
      <c r="W669" s="55"/>
      <c r="X669" s="55"/>
      <c r="Y669" s="55"/>
      <c r="Z669" s="55"/>
    </row>
    <row r="670" spans="1:26" ht="12.75" customHeight="1">
      <c r="A670" s="55"/>
      <c r="B670" s="55"/>
      <c r="C670" s="342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358"/>
      <c r="Q670" s="358"/>
      <c r="R670" s="358"/>
      <c r="S670" s="55"/>
      <c r="T670" s="55"/>
      <c r="U670" s="55"/>
      <c r="V670" s="55"/>
      <c r="W670" s="55"/>
      <c r="X670" s="55"/>
      <c r="Y670" s="55"/>
      <c r="Z670" s="55"/>
    </row>
    <row r="671" spans="1:26" ht="12.75" customHeight="1">
      <c r="A671" s="55"/>
      <c r="B671" s="55"/>
      <c r="C671" s="342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358"/>
      <c r="Q671" s="358"/>
      <c r="R671" s="358"/>
      <c r="S671" s="55"/>
      <c r="T671" s="55"/>
      <c r="U671" s="55"/>
      <c r="V671" s="55"/>
      <c r="W671" s="55"/>
      <c r="X671" s="55"/>
      <c r="Y671" s="55"/>
      <c r="Z671" s="55"/>
    </row>
    <row r="672" spans="1:26" ht="12.75" customHeight="1">
      <c r="A672" s="55"/>
      <c r="B672" s="55"/>
      <c r="C672" s="342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358"/>
      <c r="Q672" s="358"/>
      <c r="R672" s="358"/>
      <c r="S672" s="55"/>
      <c r="T672" s="55"/>
      <c r="U672" s="55"/>
      <c r="V672" s="55"/>
      <c r="W672" s="55"/>
      <c r="X672" s="55"/>
      <c r="Y672" s="55"/>
      <c r="Z672" s="55"/>
    </row>
    <row r="673" spans="1:26" ht="12.75" customHeight="1">
      <c r="A673" s="55"/>
      <c r="B673" s="55"/>
      <c r="C673" s="342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358"/>
      <c r="Q673" s="358"/>
      <c r="R673" s="358"/>
      <c r="S673" s="55"/>
      <c r="T673" s="55"/>
      <c r="U673" s="55"/>
      <c r="V673" s="55"/>
      <c r="W673" s="55"/>
      <c r="X673" s="55"/>
      <c r="Y673" s="55"/>
      <c r="Z673" s="55"/>
    </row>
    <row r="674" spans="1:26" ht="12.75" customHeight="1">
      <c r="A674" s="55"/>
      <c r="B674" s="55"/>
      <c r="C674" s="342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358"/>
      <c r="Q674" s="358"/>
      <c r="R674" s="358"/>
      <c r="S674" s="55"/>
      <c r="T674" s="55"/>
      <c r="U674" s="55"/>
      <c r="V674" s="55"/>
      <c r="W674" s="55"/>
      <c r="X674" s="55"/>
      <c r="Y674" s="55"/>
      <c r="Z674" s="55"/>
    </row>
    <row r="675" spans="1:26" ht="12.75" customHeight="1">
      <c r="A675" s="55"/>
      <c r="B675" s="55"/>
      <c r="C675" s="342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358"/>
      <c r="Q675" s="358"/>
      <c r="R675" s="358"/>
      <c r="S675" s="55"/>
      <c r="T675" s="55"/>
      <c r="U675" s="55"/>
      <c r="V675" s="55"/>
      <c r="W675" s="55"/>
      <c r="X675" s="55"/>
      <c r="Y675" s="55"/>
      <c r="Z675" s="55"/>
    </row>
    <row r="676" spans="1:26" ht="12.75" customHeight="1">
      <c r="A676" s="55"/>
      <c r="B676" s="55"/>
      <c r="C676" s="342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358"/>
      <c r="Q676" s="358"/>
      <c r="R676" s="358"/>
      <c r="S676" s="55"/>
      <c r="T676" s="55"/>
      <c r="U676" s="55"/>
      <c r="V676" s="55"/>
      <c r="W676" s="55"/>
      <c r="X676" s="55"/>
      <c r="Y676" s="55"/>
      <c r="Z676" s="55"/>
    </row>
    <row r="677" spans="1:26" ht="12.75" customHeight="1">
      <c r="A677" s="55"/>
      <c r="B677" s="55"/>
      <c r="C677" s="342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358"/>
      <c r="Q677" s="358"/>
      <c r="R677" s="358"/>
      <c r="S677" s="55"/>
      <c r="T677" s="55"/>
      <c r="U677" s="55"/>
      <c r="V677" s="55"/>
      <c r="W677" s="55"/>
      <c r="X677" s="55"/>
      <c r="Y677" s="55"/>
      <c r="Z677" s="55"/>
    </row>
    <row r="678" spans="1:26" ht="12.75" customHeight="1">
      <c r="A678" s="55"/>
      <c r="B678" s="55"/>
      <c r="C678" s="342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358"/>
      <c r="Q678" s="358"/>
      <c r="R678" s="358"/>
      <c r="S678" s="55"/>
      <c r="T678" s="55"/>
      <c r="U678" s="55"/>
      <c r="V678" s="55"/>
      <c r="W678" s="55"/>
      <c r="X678" s="55"/>
      <c r="Y678" s="55"/>
      <c r="Z678" s="55"/>
    </row>
    <row r="679" spans="1:26" ht="12.75" customHeight="1">
      <c r="A679" s="55"/>
      <c r="B679" s="55"/>
      <c r="C679" s="342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358"/>
      <c r="Q679" s="358"/>
      <c r="R679" s="358"/>
      <c r="S679" s="55"/>
      <c r="T679" s="55"/>
      <c r="U679" s="55"/>
      <c r="V679" s="55"/>
      <c r="W679" s="55"/>
      <c r="X679" s="55"/>
      <c r="Y679" s="55"/>
      <c r="Z679" s="55"/>
    </row>
    <row r="680" spans="1:26" ht="12.75" customHeight="1">
      <c r="A680" s="55"/>
      <c r="B680" s="55"/>
      <c r="C680" s="342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358"/>
      <c r="Q680" s="358"/>
      <c r="R680" s="358"/>
      <c r="S680" s="55"/>
      <c r="T680" s="55"/>
      <c r="U680" s="55"/>
      <c r="V680" s="55"/>
      <c r="W680" s="55"/>
      <c r="X680" s="55"/>
      <c r="Y680" s="55"/>
      <c r="Z680" s="55"/>
    </row>
    <row r="681" spans="1:26" ht="12.75" customHeight="1">
      <c r="A681" s="55"/>
      <c r="B681" s="55"/>
      <c r="C681" s="342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358"/>
      <c r="Q681" s="358"/>
      <c r="R681" s="358"/>
      <c r="S681" s="55"/>
      <c r="T681" s="55"/>
      <c r="U681" s="55"/>
      <c r="V681" s="55"/>
      <c r="W681" s="55"/>
      <c r="X681" s="55"/>
      <c r="Y681" s="55"/>
      <c r="Z681" s="55"/>
    </row>
    <row r="682" spans="1:26" ht="12.75" customHeight="1">
      <c r="A682" s="55"/>
      <c r="B682" s="55"/>
      <c r="C682" s="342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358"/>
      <c r="Q682" s="358"/>
      <c r="R682" s="358"/>
      <c r="S682" s="55"/>
      <c r="T682" s="55"/>
      <c r="U682" s="55"/>
      <c r="V682" s="55"/>
      <c r="W682" s="55"/>
      <c r="X682" s="55"/>
      <c r="Y682" s="55"/>
      <c r="Z682" s="55"/>
    </row>
    <row r="683" spans="1:26" ht="12.75" customHeight="1">
      <c r="A683" s="55"/>
      <c r="B683" s="55"/>
      <c r="C683" s="342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358"/>
      <c r="Q683" s="358"/>
      <c r="R683" s="358"/>
      <c r="S683" s="55"/>
      <c r="T683" s="55"/>
      <c r="U683" s="55"/>
      <c r="V683" s="55"/>
      <c r="W683" s="55"/>
      <c r="X683" s="55"/>
      <c r="Y683" s="55"/>
      <c r="Z683" s="55"/>
    </row>
    <row r="684" spans="1:26" ht="12.75" customHeight="1">
      <c r="A684" s="55"/>
      <c r="B684" s="55"/>
      <c r="C684" s="342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358"/>
      <c r="Q684" s="358"/>
      <c r="R684" s="358"/>
      <c r="S684" s="55"/>
      <c r="T684" s="55"/>
      <c r="U684" s="55"/>
      <c r="V684" s="55"/>
      <c r="W684" s="55"/>
      <c r="X684" s="55"/>
      <c r="Y684" s="55"/>
      <c r="Z684" s="55"/>
    </row>
    <row r="685" spans="1:26" ht="12.75" customHeight="1">
      <c r="A685" s="55"/>
      <c r="B685" s="55"/>
      <c r="C685" s="342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358"/>
      <c r="Q685" s="358"/>
      <c r="R685" s="358"/>
      <c r="S685" s="55"/>
      <c r="T685" s="55"/>
      <c r="U685" s="55"/>
      <c r="V685" s="55"/>
      <c r="W685" s="55"/>
      <c r="X685" s="55"/>
      <c r="Y685" s="55"/>
      <c r="Z685" s="55"/>
    </row>
    <row r="686" spans="1:26" ht="12.75" customHeight="1">
      <c r="A686" s="55"/>
      <c r="B686" s="55"/>
      <c r="C686" s="342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358"/>
      <c r="Q686" s="358"/>
      <c r="R686" s="358"/>
      <c r="S686" s="55"/>
      <c r="T686" s="55"/>
      <c r="U686" s="55"/>
      <c r="V686" s="55"/>
      <c r="W686" s="55"/>
      <c r="X686" s="55"/>
      <c r="Y686" s="55"/>
      <c r="Z686" s="55"/>
    </row>
    <row r="687" spans="1:26" ht="12.75" customHeight="1">
      <c r="A687" s="55"/>
      <c r="B687" s="55"/>
      <c r="C687" s="342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358"/>
      <c r="Q687" s="358"/>
      <c r="R687" s="358"/>
      <c r="S687" s="55"/>
      <c r="T687" s="55"/>
      <c r="U687" s="55"/>
      <c r="V687" s="55"/>
      <c r="W687" s="55"/>
      <c r="X687" s="55"/>
      <c r="Y687" s="55"/>
      <c r="Z687" s="55"/>
    </row>
    <row r="688" spans="1:26" ht="12.75" customHeight="1">
      <c r="A688" s="55"/>
      <c r="B688" s="55"/>
      <c r="C688" s="342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358"/>
      <c r="Q688" s="358"/>
      <c r="R688" s="358"/>
      <c r="S688" s="55"/>
      <c r="T688" s="55"/>
      <c r="U688" s="55"/>
      <c r="V688" s="55"/>
      <c r="W688" s="55"/>
      <c r="X688" s="55"/>
      <c r="Y688" s="55"/>
      <c r="Z688" s="55"/>
    </row>
    <row r="689" spans="1:26" ht="12.75" customHeight="1">
      <c r="A689" s="55"/>
      <c r="B689" s="55"/>
      <c r="C689" s="342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358"/>
      <c r="Q689" s="358"/>
      <c r="R689" s="358"/>
      <c r="S689" s="55"/>
      <c r="T689" s="55"/>
      <c r="U689" s="55"/>
      <c r="V689" s="55"/>
      <c r="W689" s="55"/>
      <c r="X689" s="55"/>
      <c r="Y689" s="55"/>
      <c r="Z689" s="55"/>
    </row>
    <row r="690" spans="1:26" ht="12.75" customHeight="1">
      <c r="A690" s="55"/>
      <c r="B690" s="55"/>
      <c r="C690" s="342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358"/>
      <c r="Q690" s="358"/>
      <c r="R690" s="358"/>
      <c r="S690" s="55"/>
      <c r="T690" s="55"/>
      <c r="U690" s="55"/>
      <c r="V690" s="55"/>
      <c r="W690" s="55"/>
      <c r="X690" s="55"/>
      <c r="Y690" s="55"/>
      <c r="Z690" s="55"/>
    </row>
    <row r="691" spans="1:26" ht="12.75" customHeight="1">
      <c r="A691" s="55"/>
      <c r="B691" s="55"/>
      <c r="C691" s="342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358"/>
      <c r="Q691" s="358"/>
      <c r="R691" s="358"/>
      <c r="S691" s="55"/>
      <c r="T691" s="55"/>
      <c r="U691" s="55"/>
      <c r="V691" s="55"/>
      <c r="W691" s="55"/>
      <c r="X691" s="55"/>
      <c r="Y691" s="55"/>
      <c r="Z691" s="55"/>
    </row>
    <row r="692" spans="1:26" ht="12.75" customHeight="1">
      <c r="A692" s="55"/>
      <c r="B692" s="55"/>
      <c r="C692" s="342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358"/>
      <c r="Q692" s="358"/>
      <c r="R692" s="358"/>
      <c r="S692" s="55"/>
      <c r="T692" s="55"/>
      <c r="U692" s="55"/>
      <c r="V692" s="55"/>
      <c r="W692" s="55"/>
      <c r="X692" s="55"/>
      <c r="Y692" s="55"/>
      <c r="Z692" s="55"/>
    </row>
    <row r="693" spans="1:26" ht="12.75" customHeight="1">
      <c r="A693" s="55"/>
      <c r="B693" s="55"/>
      <c r="C693" s="342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358"/>
      <c r="Q693" s="358"/>
      <c r="R693" s="358"/>
      <c r="S693" s="55"/>
      <c r="T693" s="55"/>
      <c r="U693" s="55"/>
      <c r="V693" s="55"/>
      <c r="W693" s="55"/>
      <c r="X693" s="55"/>
      <c r="Y693" s="55"/>
      <c r="Z693" s="55"/>
    </row>
    <row r="694" spans="1:26" ht="12.75" customHeight="1">
      <c r="A694" s="55"/>
      <c r="B694" s="55"/>
      <c r="C694" s="342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358"/>
      <c r="Q694" s="358"/>
      <c r="R694" s="358"/>
      <c r="S694" s="55"/>
      <c r="T694" s="55"/>
      <c r="U694" s="55"/>
      <c r="V694" s="55"/>
      <c r="W694" s="55"/>
      <c r="X694" s="55"/>
      <c r="Y694" s="55"/>
      <c r="Z694" s="55"/>
    </row>
    <row r="695" spans="1:26" ht="12.75" customHeight="1">
      <c r="A695" s="55"/>
      <c r="B695" s="55"/>
      <c r="C695" s="342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358"/>
      <c r="Q695" s="358"/>
      <c r="R695" s="358"/>
      <c r="S695" s="55"/>
      <c r="T695" s="55"/>
      <c r="U695" s="55"/>
      <c r="V695" s="55"/>
      <c r="W695" s="55"/>
      <c r="X695" s="55"/>
      <c r="Y695" s="55"/>
      <c r="Z695" s="55"/>
    </row>
    <row r="696" spans="1:26" ht="12.75" customHeight="1">
      <c r="A696" s="55"/>
      <c r="B696" s="55"/>
      <c r="C696" s="342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358"/>
      <c r="Q696" s="358"/>
      <c r="R696" s="358"/>
      <c r="S696" s="55"/>
      <c r="T696" s="55"/>
      <c r="U696" s="55"/>
      <c r="V696" s="55"/>
      <c r="W696" s="55"/>
      <c r="X696" s="55"/>
      <c r="Y696" s="55"/>
      <c r="Z696" s="55"/>
    </row>
    <row r="697" spans="1:26" ht="12.75" customHeight="1">
      <c r="A697" s="55"/>
      <c r="B697" s="55"/>
      <c r="C697" s="342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358"/>
      <c r="Q697" s="358"/>
      <c r="R697" s="358"/>
      <c r="S697" s="55"/>
      <c r="T697" s="55"/>
      <c r="U697" s="55"/>
      <c r="V697" s="55"/>
      <c r="W697" s="55"/>
      <c r="X697" s="55"/>
      <c r="Y697" s="55"/>
      <c r="Z697" s="55"/>
    </row>
    <row r="698" spans="1:26" ht="12.75" customHeight="1">
      <c r="A698" s="55"/>
      <c r="B698" s="55"/>
      <c r="C698" s="342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358"/>
      <c r="Q698" s="358"/>
      <c r="R698" s="358"/>
      <c r="S698" s="55"/>
      <c r="T698" s="55"/>
      <c r="U698" s="55"/>
      <c r="V698" s="55"/>
      <c r="W698" s="55"/>
      <c r="X698" s="55"/>
      <c r="Y698" s="55"/>
      <c r="Z698" s="55"/>
    </row>
    <row r="699" spans="1:26" ht="12.75" customHeight="1">
      <c r="A699" s="55"/>
      <c r="B699" s="55"/>
      <c r="C699" s="342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358"/>
      <c r="Q699" s="358"/>
      <c r="R699" s="358"/>
      <c r="S699" s="55"/>
      <c r="T699" s="55"/>
      <c r="U699" s="55"/>
      <c r="V699" s="55"/>
      <c r="W699" s="55"/>
      <c r="X699" s="55"/>
      <c r="Y699" s="55"/>
      <c r="Z699" s="55"/>
    </row>
    <row r="700" spans="1:26" ht="12.75" customHeight="1">
      <c r="A700" s="55"/>
      <c r="B700" s="55"/>
      <c r="C700" s="342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358"/>
      <c r="Q700" s="358"/>
      <c r="R700" s="358"/>
      <c r="S700" s="55"/>
      <c r="T700" s="55"/>
      <c r="U700" s="55"/>
      <c r="V700" s="55"/>
      <c r="W700" s="55"/>
      <c r="X700" s="55"/>
      <c r="Y700" s="55"/>
      <c r="Z700" s="55"/>
    </row>
    <row r="701" spans="1:26" ht="12.75" customHeight="1">
      <c r="A701" s="55"/>
      <c r="B701" s="55"/>
      <c r="C701" s="342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358"/>
      <c r="Q701" s="358"/>
      <c r="R701" s="358"/>
      <c r="S701" s="55"/>
      <c r="T701" s="55"/>
      <c r="U701" s="55"/>
      <c r="V701" s="55"/>
      <c r="W701" s="55"/>
      <c r="X701" s="55"/>
      <c r="Y701" s="55"/>
      <c r="Z701" s="55"/>
    </row>
    <row r="702" spans="1:26" ht="12.75" customHeight="1">
      <c r="A702" s="55"/>
      <c r="B702" s="55"/>
      <c r="C702" s="342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358"/>
      <c r="Q702" s="358"/>
      <c r="R702" s="358"/>
      <c r="S702" s="55"/>
      <c r="T702" s="55"/>
      <c r="U702" s="55"/>
      <c r="V702" s="55"/>
      <c r="W702" s="55"/>
      <c r="X702" s="55"/>
      <c r="Y702" s="55"/>
      <c r="Z702" s="55"/>
    </row>
    <row r="703" spans="1:26" ht="12.75" customHeight="1">
      <c r="A703" s="55"/>
      <c r="B703" s="55"/>
      <c r="C703" s="342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358"/>
      <c r="Q703" s="358"/>
      <c r="R703" s="358"/>
      <c r="S703" s="55"/>
      <c r="T703" s="55"/>
      <c r="U703" s="55"/>
      <c r="V703" s="55"/>
      <c r="W703" s="55"/>
      <c r="X703" s="55"/>
      <c r="Y703" s="55"/>
      <c r="Z703" s="55"/>
    </row>
    <row r="704" spans="1:26" ht="12.75" customHeight="1">
      <c r="A704" s="55"/>
      <c r="B704" s="55"/>
      <c r="C704" s="342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358"/>
      <c r="Q704" s="358"/>
      <c r="R704" s="358"/>
      <c r="S704" s="55"/>
      <c r="T704" s="55"/>
      <c r="U704" s="55"/>
      <c r="V704" s="55"/>
      <c r="W704" s="55"/>
      <c r="X704" s="55"/>
      <c r="Y704" s="55"/>
      <c r="Z704" s="55"/>
    </row>
    <row r="705" spans="1:26" ht="12.75" customHeight="1">
      <c r="A705" s="55"/>
      <c r="B705" s="55"/>
      <c r="C705" s="342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358"/>
      <c r="Q705" s="358"/>
      <c r="R705" s="358"/>
      <c r="S705" s="55"/>
      <c r="T705" s="55"/>
      <c r="U705" s="55"/>
      <c r="V705" s="55"/>
      <c r="W705" s="55"/>
      <c r="X705" s="55"/>
      <c r="Y705" s="55"/>
      <c r="Z705" s="55"/>
    </row>
    <row r="706" spans="1:26" ht="12.75" customHeight="1">
      <c r="A706" s="55"/>
      <c r="B706" s="55"/>
      <c r="C706" s="342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358"/>
      <c r="Q706" s="358"/>
      <c r="R706" s="358"/>
      <c r="S706" s="55"/>
      <c r="T706" s="55"/>
      <c r="U706" s="55"/>
      <c r="V706" s="55"/>
      <c r="W706" s="55"/>
      <c r="X706" s="55"/>
      <c r="Y706" s="55"/>
      <c r="Z706" s="55"/>
    </row>
    <row r="707" spans="1:26" ht="12.75" customHeight="1">
      <c r="A707" s="55"/>
      <c r="B707" s="55"/>
      <c r="C707" s="342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358"/>
      <c r="Q707" s="358"/>
      <c r="R707" s="358"/>
      <c r="S707" s="55"/>
      <c r="T707" s="55"/>
      <c r="U707" s="55"/>
      <c r="V707" s="55"/>
      <c r="W707" s="55"/>
      <c r="X707" s="55"/>
      <c r="Y707" s="55"/>
      <c r="Z707" s="55"/>
    </row>
    <row r="708" spans="1:26" ht="12.75" customHeight="1">
      <c r="A708" s="55"/>
      <c r="B708" s="55"/>
      <c r="C708" s="342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358"/>
      <c r="Q708" s="358"/>
      <c r="R708" s="358"/>
      <c r="S708" s="55"/>
      <c r="T708" s="55"/>
      <c r="U708" s="55"/>
      <c r="V708" s="55"/>
      <c r="W708" s="55"/>
      <c r="X708" s="55"/>
      <c r="Y708" s="55"/>
      <c r="Z708" s="55"/>
    </row>
    <row r="709" spans="1:26" ht="12.75" customHeight="1">
      <c r="A709" s="55"/>
      <c r="B709" s="55"/>
      <c r="C709" s="342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358"/>
      <c r="Q709" s="358"/>
      <c r="R709" s="358"/>
      <c r="S709" s="55"/>
      <c r="T709" s="55"/>
      <c r="U709" s="55"/>
      <c r="V709" s="55"/>
      <c r="W709" s="55"/>
      <c r="X709" s="55"/>
      <c r="Y709" s="55"/>
      <c r="Z709" s="55"/>
    </row>
    <row r="710" spans="1:26" ht="12.75" customHeight="1">
      <c r="A710" s="55"/>
      <c r="B710" s="55"/>
      <c r="C710" s="342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358"/>
      <c r="Q710" s="358"/>
      <c r="R710" s="358"/>
      <c r="S710" s="55"/>
      <c r="T710" s="55"/>
      <c r="U710" s="55"/>
      <c r="V710" s="55"/>
      <c r="W710" s="55"/>
      <c r="X710" s="55"/>
      <c r="Y710" s="55"/>
      <c r="Z710" s="55"/>
    </row>
    <row r="711" spans="1:26" ht="12.75" customHeight="1">
      <c r="A711" s="55"/>
      <c r="B711" s="55"/>
      <c r="C711" s="342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358"/>
      <c r="Q711" s="358"/>
      <c r="R711" s="358"/>
      <c r="S711" s="55"/>
      <c r="T711" s="55"/>
      <c r="U711" s="55"/>
      <c r="V711" s="55"/>
      <c r="W711" s="55"/>
      <c r="X711" s="55"/>
      <c r="Y711" s="55"/>
      <c r="Z711" s="55"/>
    </row>
    <row r="712" spans="1:26" ht="12.75" customHeight="1">
      <c r="A712" s="55"/>
      <c r="B712" s="55"/>
      <c r="C712" s="342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358"/>
      <c r="Q712" s="358"/>
      <c r="R712" s="358"/>
      <c r="S712" s="55"/>
      <c r="T712" s="55"/>
      <c r="U712" s="55"/>
      <c r="V712" s="55"/>
      <c r="W712" s="55"/>
      <c r="X712" s="55"/>
      <c r="Y712" s="55"/>
      <c r="Z712" s="55"/>
    </row>
    <row r="713" spans="1:26" ht="12.75" customHeight="1">
      <c r="A713" s="55"/>
      <c r="B713" s="55"/>
      <c r="C713" s="342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358"/>
      <c r="Q713" s="358"/>
      <c r="R713" s="358"/>
      <c r="S713" s="55"/>
      <c r="T713" s="55"/>
      <c r="U713" s="55"/>
      <c r="V713" s="55"/>
      <c r="W713" s="55"/>
      <c r="X713" s="55"/>
      <c r="Y713" s="55"/>
      <c r="Z713" s="55"/>
    </row>
    <row r="714" spans="1:26" ht="12.75" customHeight="1">
      <c r="A714" s="55"/>
      <c r="B714" s="55"/>
      <c r="C714" s="342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358"/>
      <c r="Q714" s="358"/>
      <c r="R714" s="358"/>
      <c r="S714" s="55"/>
      <c r="T714" s="55"/>
      <c r="U714" s="55"/>
      <c r="V714" s="55"/>
      <c r="W714" s="55"/>
      <c r="X714" s="55"/>
      <c r="Y714" s="55"/>
      <c r="Z714" s="55"/>
    </row>
    <row r="715" spans="1:26" ht="12.75" customHeight="1">
      <c r="A715" s="55"/>
      <c r="B715" s="55"/>
      <c r="C715" s="342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358"/>
      <c r="Q715" s="358"/>
      <c r="R715" s="358"/>
      <c r="S715" s="55"/>
      <c r="T715" s="55"/>
      <c r="U715" s="55"/>
      <c r="V715" s="55"/>
      <c r="W715" s="55"/>
      <c r="X715" s="55"/>
      <c r="Y715" s="55"/>
      <c r="Z715" s="55"/>
    </row>
    <row r="716" spans="1:26" ht="12.75" customHeight="1">
      <c r="A716" s="55"/>
      <c r="B716" s="55"/>
      <c r="C716" s="342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358"/>
      <c r="Q716" s="358"/>
      <c r="R716" s="358"/>
      <c r="S716" s="55"/>
      <c r="T716" s="55"/>
      <c r="U716" s="55"/>
      <c r="V716" s="55"/>
      <c r="W716" s="55"/>
      <c r="X716" s="55"/>
      <c r="Y716" s="55"/>
      <c r="Z716" s="55"/>
    </row>
    <row r="717" spans="1:26" ht="12.75" customHeight="1">
      <c r="A717" s="55"/>
      <c r="B717" s="55"/>
      <c r="C717" s="342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358"/>
      <c r="Q717" s="358"/>
      <c r="R717" s="358"/>
      <c r="S717" s="55"/>
      <c r="T717" s="55"/>
      <c r="U717" s="55"/>
      <c r="V717" s="55"/>
      <c r="W717" s="55"/>
      <c r="X717" s="55"/>
      <c r="Y717" s="55"/>
      <c r="Z717" s="55"/>
    </row>
    <row r="718" spans="1:26" ht="12.75" customHeight="1">
      <c r="A718" s="55"/>
      <c r="B718" s="55"/>
      <c r="C718" s="342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358"/>
      <c r="Q718" s="358"/>
      <c r="R718" s="358"/>
      <c r="S718" s="55"/>
      <c r="T718" s="55"/>
      <c r="U718" s="55"/>
      <c r="V718" s="55"/>
      <c r="W718" s="55"/>
      <c r="X718" s="55"/>
      <c r="Y718" s="55"/>
      <c r="Z718" s="55"/>
    </row>
    <row r="719" spans="1:26" ht="12.75" customHeight="1">
      <c r="A719" s="55"/>
      <c r="B719" s="55"/>
      <c r="C719" s="342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358"/>
      <c r="Q719" s="358"/>
      <c r="R719" s="358"/>
      <c r="S719" s="55"/>
      <c r="T719" s="55"/>
      <c r="U719" s="55"/>
      <c r="V719" s="55"/>
      <c r="W719" s="55"/>
      <c r="X719" s="55"/>
      <c r="Y719" s="55"/>
      <c r="Z719" s="55"/>
    </row>
    <row r="720" spans="1:26" ht="12.75" customHeight="1">
      <c r="A720" s="55"/>
      <c r="B720" s="55"/>
      <c r="C720" s="342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358"/>
      <c r="Q720" s="358"/>
      <c r="R720" s="358"/>
      <c r="S720" s="55"/>
      <c r="T720" s="55"/>
      <c r="U720" s="55"/>
      <c r="V720" s="55"/>
      <c r="W720" s="55"/>
      <c r="X720" s="55"/>
      <c r="Y720" s="55"/>
      <c r="Z720" s="55"/>
    </row>
    <row r="721" spans="1:26" ht="12.75" customHeight="1">
      <c r="A721" s="55"/>
      <c r="B721" s="55"/>
      <c r="C721" s="342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358"/>
      <c r="Q721" s="358"/>
      <c r="R721" s="358"/>
      <c r="S721" s="55"/>
      <c r="T721" s="55"/>
      <c r="U721" s="55"/>
      <c r="V721" s="55"/>
      <c r="W721" s="55"/>
      <c r="X721" s="55"/>
      <c r="Y721" s="55"/>
      <c r="Z721" s="55"/>
    </row>
    <row r="722" spans="1:26" ht="12.75" customHeight="1">
      <c r="A722" s="55"/>
      <c r="B722" s="55"/>
      <c r="C722" s="342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358"/>
      <c r="Q722" s="358"/>
      <c r="R722" s="358"/>
      <c r="S722" s="55"/>
      <c r="T722" s="55"/>
      <c r="U722" s="55"/>
      <c r="V722" s="55"/>
      <c r="W722" s="55"/>
      <c r="X722" s="55"/>
      <c r="Y722" s="55"/>
      <c r="Z722" s="55"/>
    </row>
    <row r="723" spans="1:26" ht="12.75" customHeight="1">
      <c r="A723" s="55"/>
      <c r="B723" s="55"/>
      <c r="C723" s="342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358"/>
      <c r="Q723" s="358"/>
      <c r="R723" s="358"/>
      <c r="S723" s="55"/>
      <c r="T723" s="55"/>
      <c r="U723" s="55"/>
      <c r="V723" s="55"/>
      <c r="W723" s="55"/>
      <c r="X723" s="55"/>
      <c r="Y723" s="55"/>
      <c r="Z723" s="55"/>
    </row>
    <row r="724" spans="1:26" ht="12.75" customHeight="1">
      <c r="A724" s="55"/>
      <c r="B724" s="55"/>
      <c r="C724" s="342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358"/>
      <c r="Q724" s="358"/>
      <c r="R724" s="358"/>
      <c r="S724" s="55"/>
      <c r="T724" s="55"/>
      <c r="U724" s="55"/>
      <c r="V724" s="55"/>
      <c r="W724" s="55"/>
      <c r="X724" s="55"/>
      <c r="Y724" s="55"/>
      <c r="Z724" s="55"/>
    </row>
    <row r="725" spans="1:26" ht="12.75" customHeight="1">
      <c r="A725" s="55"/>
      <c r="B725" s="55"/>
      <c r="C725" s="342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358"/>
      <c r="Q725" s="358"/>
      <c r="R725" s="358"/>
      <c r="S725" s="55"/>
      <c r="T725" s="55"/>
      <c r="U725" s="55"/>
      <c r="V725" s="55"/>
      <c r="W725" s="55"/>
      <c r="X725" s="55"/>
      <c r="Y725" s="55"/>
      <c r="Z725" s="55"/>
    </row>
    <row r="726" spans="1:26" ht="12.75" customHeight="1">
      <c r="A726" s="55"/>
      <c r="B726" s="55"/>
      <c r="C726" s="342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358"/>
      <c r="Q726" s="358"/>
      <c r="R726" s="358"/>
      <c r="S726" s="55"/>
      <c r="T726" s="55"/>
      <c r="U726" s="55"/>
      <c r="V726" s="55"/>
      <c r="W726" s="55"/>
      <c r="X726" s="55"/>
      <c r="Y726" s="55"/>
      <c r="Z726" s="55"/>
    </row>
    <row r="727" spans="1:26" ht="12.75" customHeight="1">
      <c r="A727" s="55"/>
      <c r="B727" s="55"/>
      <c r="C727" s="342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358"/>
      <c r="Q727" s="358"/>
      <c r="R727" s="358"/>
      <c r="S727" s="55"/>
      <c r="T727" s="55"/>
      <c r="U727" s="55"/>
      <c r="V727" s="55"/>
      <c r="W727" s="55"/>
      <c r="X727" s="55"/>
      <c r="Y727" s="55"/>
      <c r="Z727" s="55"/>
    </row>
    <row r="728" spans="1:26" ht="12.75" customHeight="1">
      <c r="A728" s="55"/>
      <c r="B728" s="55"/>
      <c r="C728" s="342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358"/>
      <c r="Q728" s="358"/>
      <c r="R728" s="358"/>
      <c r="S728" s="55"/>
      <c r="T728" s="55"/>
      <c r="U728" s="55"/>
      <c r="V728" s="55"/>
      <c r="W728" s="55"/>
      <c r="X728" s="55"/>
      <c r="Y728" s="55"/>
      <c r="Z728" s="55"/>
    </row>
    <row r="729" spans="1:26" ht="12.75" customHeight="1">
      <c r="A729" s="55"/>
      <c r="B729" s="55"/>
      <c r="C729" s="342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358"/>
      <c r="Q729" s="358"/>
      <c r="R729" s="358"/>
      <c r="S729" s="55"/>
      <c r="T729" s="55"/>
      <c r="U729" s="55"/>
      <c r="V729" s="55"/>
      <c r="W729" s="55"/>
      <c r="X729" s="55"/>
      <c r="Y729" s="55"/>
      <c r="Z729" s="55"/>
    </row>
    <row r="730" spans="1:26" ht="12.75" customHeight="1">
      <c r="A730" s="55"/>
      <c r="B730" s="55"/>
      <c r="C730" s="342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358"/>
      <c r="Q730" s="358"/>
      <c r="R730" s="358"/>
      <c r="S730" s="55"/>
      <c r="T730" s="55"/>
      <c r="U730" s="55"/>
      <c r="V730" s="55"/>
      <c r="W730" s="55"/>
      <c r="X730" s="55"/>
      <c r="Y730" s="55"/>
      <c r="Z730" s="55"/>
    </row>
    <row r="731" spans="1:26" ht="12.75" customHeight="1">
      <c r="A731" s="55"/>
      <c r="B731" s="55"/>
      <c r="C731" s="342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358"/>
      <c r="Q731" s="358"/>
      <c r="R731" s="358"/>
      <c r="S731" s="55"/>
      <c r="T731" s="55"/>
      <c r="U731" s="55"/>
      <c r="V731" s="55"/>
      <c r="W731" s="55"/>
      <c r="X731" s="55"/>
      <c r="Y731" s="55"/>
      <c r="Z731" s="55"/>
    </row>
    <row r="732" spans="1:26" ht="12.75" customHeight="1">
      <c r="A732" s="55"/>
      <c r="B732" s="55"/>
      <c r="C732" s="342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358"/>
      <c r="Q732" s="358"/>
      <c r="R732" s="358"/>
      <c r="S732" s="55"/>
      <c r="T732" s="55"/>
      <c r="U732" s="55"/>
      <c r="V732" s="55"/>
      <c r="W732" s="55"/>
      <c r="X732" s="55"/>
      <c r="Y732" s="55"/>
      <c r="Z732" s="55"/>
    </row>
    <row r="733" spans="1:26" ht="12.75" customHeight="1">
      <c r="A733" s="55"/>
      <c r="B733" s="55"/>
      <c r="C733" s="342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358"/>
      <c r="Q733" s="358"/>
      <c r="R733" s="358"/>
      <c r="S733" s="55"/>
      <c r="T733" s="55"/>
      <c r="U733" s="55"/>
      <c r="V733" s="55"/>
      <c r="W733" s="55"/>
      <c r="X733" s="55"/>
      <c r="Y733" s="55"/>
      <c r="Z733" s="55"/>
    </row>
    <row r="734" spans="1:26" ht="12.75" customHeight="1">
      <c r="A734" s="55"/>
      <c r="B734" s="55"/>
      <c r="C734" s="342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358"/>
      <c r="Q734" s="358"/>
      <c r="R734" s="358"/>
      <c r="S734" s="55"/>
      <c r="T734" s="55"/>
      <c r="U734" s="55"/>
      <c r="V734" s="55"/>
      <c r="W734" s="55"/>
      <c r="X734" s="55"/>
      <c r="Y734" s="55"/>
      <c r="Z734" s="55"/>
    </row>
    <row r="735" spans="1:26" ht="12.75" customHeight="1">
      <c r="A735" s="55"/>
      <c r="B735" s="55"/>
      <c r="C735" s="342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358"/>
      <c r="Q735" s="358"/>
      <c r="R735" s="358"/>
      <c r="S735" s="55"/>
      <c r="T735" s="55"/>
      <c r="U735" s="55"/>
      <c r="V735" s="55"/>
      <c r="W735" s="55"/>
      <c r="X735" s="55"/>
      <c r="Y735" s="55"/>
      <c r="Z735" s="55"/>
    </row>
    <row r="736" spans="1:26" ht="12.75" customHeight="1">
      <c r="A736" s="55"/>
      <c r="B736" s="55"/>
      <c r="C736" s="342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358"/>
      <c r="Q736" s="358"/>
      <c r="R736" s="358"/>
      <c r="S736" s="55"/>
      <c r="T736" s="55"/>
      <c r="U736" s="55"/>
      <c r="V736" s="55"/>
      <c r="W736" s="55"/>
      <c r="X736" s="55"/>
      <c r="Y736" s="55"/>
      <c r="Z736" s="55"/>
    </row>
    <row r="737" spans="1:26" ht="12.75" customHeight="1">
      <c r="A737" s="55"/>
      <c r="B737" s="55"/>
      <c r="C737" s="342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358"/>
      <c r="Q737" s="358"/>
      <c r="R737" s="358"/>
      <c r="S737" s="55"/>
      <c r="T737" s="55"/>
      <c r="U737" s="55"/>
      <c r="V737" s="55"/>
      <c r="W737" s="55"/>
      <c r="X737" s="55"/>
      <c r="Y737" s="55"/>
      <c r="Z737" s="55"/>
    </row>
    <row r="738" spans="1:26" ht="12.75" customHeight="1">
      <c r="A738" s="55"/>
      <c r="B738" s="55"/>
      <c r="C738" s="342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358"/>
      <c r="Q738" s="358"/>
      <c r="R738" s="358"/>
      <c r="S738" s="55"/>
      <c r="T738" s="55"/>
      <c r="U738" s="55"/>
      <c r="V738" s="55"/>
      <c r="W738" s="55"/>
      <c r="X738" s="55"/>
      <c r="Y738" s="55"/>
      <c r="Z738" s="55"/>
    </row>
    <row r="739" spans="1:26" ht="12.75" customHeight="1">
      <c r="A739" s="55"/>
      <c r="B739" s="55"/>
      <c r="C739" s="342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358"/>
      <c r="Q739" s="358"/>
      <c r="R739" s="358"/>
      <c r="S739" s="55"/>
      <c r="T739" s="55"/>
      <c r="U739" s="55"/>
      <c r="V739" s="55"/>
      <c r="W739" s="55"/>
      <c r="X739" s="55"/>
      <c r="Y739" s="55"/>
      <c r="Z739" s="55"/>
    </row>
    <row r="740" spans="1:26" ht="12.75" customHeight="1">
      <c r="A740" s="55"/>
      <c r="B740" s="55"/>
      <c r="C740" s="342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358"/>
      <c r="Q740" s="358"/>
      <c r="R740" s="358"/>
      <c r="S740" s="55"/>
      <c r="T740" s="55"/>
      <c r="U740" s="55"/>
      <c r="V740" s="55"/>
      <c r="W740" s="55"/>
      <c r="X740" s="55"/>
      <c r="Y740" s="55"/>
      <c r="Z740" s="55"/>
    </row>
    <row r="741" spans="1:26" ht="12.75" customHeight="1">
      <c r="A741" s="55"/>
      <c r="B741" s="55"/>
      <c r="C741" s="342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358"/>
      <c r="Q741" s="358"/>
      <c r="R741" s="358"/>
      <c r="S741" s="55"/>
      <c r="T741" s="55"/>
      <c r="U741" s="55"/>
      <c r="V741" s="55"/>
      <c r="W741" s="55"/>
      <c r="X741" s="55"/>
      <c r="Y741" s="55"/>
      <c r="Z741" s="55"/>
    </row>
    <row r="742" spans="1:26" ht="12.75" customHeight="1">
      <c r="A742" s="55"/>
      <c r="B742" s="55"/>
      <c r="C742" s="342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358"/>
      <c r="Q742" s="358"/>
      <c r="R742" s="358"/>
      <c r="S742" s="55"/>
      <c r="T742" s="55"/>
      <c r="U742" s="55"/>
      <c r="V742" s="55"/>
      <c r="W742" s="55"/>
      <c r="X742" s="55"/>
      <c r="Y742" s="55"/>
      <c r="Z742" s="55"/>
    </row>
    <row r="743" spans="1:26" ht="12.75" customHeight="1">
      <c r="A743" s="55"/>
      <c r="B743" s="55"/>
      <c r="C743" s="342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358"/>
      <c r="Q743" s="358"/>
      <c r="R743" s="358"/>
      <c r="S743" s="55"/>
      <c r="T743" s="55"/>
      <c r="U743" s="55"/>
      <c r="V743" s="55"/>
      <c r="W743" s="55"/>
      <c r="X743" s="55"/>
      <c r="Y743" s="55"/>
      <c r="Z743" s="55"/>
    </row>
    <row r="744" spans="1:26" ht="12.75" customHeight="1">
      <c r="A744" s="55"/>
      <c r="B744" s="55"/>
      <c r="C744" s="342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358"/>
      <c r="Q744" s="358"/>
      <c r="R744" s="358"/>
      <c r="S744" s="55"/>
      <c r="T744" s="55"/>
      <c r="U744" s="55"/>
      <c r="V744" s="55"/>
      <c r="W744" s="55"/>
      <c r="X744" s="55"/>
      <c r="Y744" s="55"/>
      <c r="Z744" s="55"/>
    </row>
    <row r="745" spans="1:26" ht="12.75" customHeight="1">
      <c r="A745" s="55"/>
      <c r="B745" s="55"/>
      <c r="C745" s="342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358"/>
      <c r="Q745" s="358"/>
      <c r="R745" s="358"/>
      <c r="S745" s="55"/>
      <c r="T745" s="55"/>
      <c r="U745" s="55"/>
      <c r="V745" s="55"/>
      <c r="W745" s="55"/>
      <c r="X745" s="55"/>
      <c r="Y745" s="55"/>
      <c r="Z745" s="55"/>
    </row>
    <row r="746" spans="1:26" ht="12.75" customHeight="1">
      <c r="A746" s="55"/>
      <c r="B746" s="55"/>
      <c r="C746" s="342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358"/>
      <c r="Q746" s="358"/>
      <c r="R746" s="358"/>
      <c r="S746" s="55"/>
      <c r="T746" s="55"/>
      <c r="U746" s="55"/>
      <c r="V746" s="55"/>
      <c r="W746" s="55"/>
      <c r="X746" s="55"/>
      <c r="Y746" s="55"/>
      <c r="Z746" s="55"/>
    </row>
    <row r="747" spans="1:26" ht="12.75" customHeight="1">
      <c r="A747" s="55"/>
      <c r="B747" s="55"/>
      <c r="C747" s="342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358"/>
      <c r="Q747" s="358"/>
      <c r="R747" s="358"/>
      <c r="S747" s="55"/>
      <c r="T747" s="55"/>
      <c r="U747" s="55"/>
      <c r="V747" s="55"/>
      <c r="W747" s="55"/>
      <c r="X747" s="55"/>
      <c r="Y747" s="55"/>
      <c r="Z747" s="55"/>
    </row>
    <row r="748" spans="1:26" ht="12.75" customHeight="1">
      <c r="A748" s="55"/>
      <c r="B748" s="55"/>
      <c r="C748" s="342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358"/>
      <c r="Q748" s="358"/>
      <c r="R748" s="358"/>
      <c r="S748" s="55"/>
      <c r="T748" s="55"/>
      <c r="U748" s="55"/>
      <c r="V748" s="55"/>
      <c r="W748" s="55"/>
      <c r="X748" s="55"/>
      <c r="Y748" s="55"/>
      <c r="Z748" s="55"/>
    </row>
    <row r="749" spans="1:26" ht="12.75" customHeight="1">
      <c r="A749" s="55"/>
      <c r="B749" s="55"/>
      <c r="C749" s="342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358"/>
      <c r="Q749" s="358"/>
      <c r="R749" s="358"/>
      <c r="S749" s="55"/>
      <c r="T749" s="55"/>
      <c r="U749" s="55"/>
      <c r="V749" s="55"/>
      <c r="W749" s="55"/>
      <c r="X749" s="55"/>
      <c r="Y749" s="55"/>
      <c r="Z749" s="55"/>
    </row>
    <row r="750" spans="1:26" ht="12.75" customHeight="1">
      <c r="A750" s="55"/>
      <c r="B750" s="55"/>
      <c r="C750" s="342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358"/>
      <c r="Q750" s="358"/>
      <c r="R750" s="358"/>
      <c r="S750" s="55"/>
      <c r="T750" s="55"/>
      <c r="U750" s="55"/>
      <c r="V750" s="55"/>
      <c r="W750" s="55"/>
      <c r="X750" s="55"/>
      <c r="Y750" s="55"/>
      <c r="Z750" s="55"/>
    </row>
    <row r="751" spans="1:26" ht="12.75" customHeight="1">
      <c r="A751" s="55"/>
      <c r="B751" s="55"/>
      <c r="C751" s="342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358"/>
      <c r="Q751" s="358"/>
      <c r="R751" s="358"/>
      <c r="S751" s="55"/>
      <c r="T751" s="55"/>
      <c r="U751" s="55"/>
      <c r="V751" s="55"/>
      <c r="W751" s="55"/>
      <c r="X751" s="55"/>
      <c r="Y751" s="55"/>
      <c r="Z751" s="55"/>
    </row>
    <row r="752" spans="1:26" ht="12.75" customHeight="1">
      <c r="A752" s="55"/>
      <c r="B752" s="55"/>
      <c r="C752" s="342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358"/>
      <c r="Q752" s="358"/>
      <c r="R752" s="358"/>
      <c r="S752" s="55"/>
      <c r="T752" s="55"/>
      <c r="U752" s="55"/>
      <c r="V752" s="55"/>
      <c r="W752" s="55"/>
      <c r="X752" s="55"/>
      <c r="Y752" s="55"/>
      <c r="Z752" s="55"/>
    </row>
    <row r="753" spans="1:26" ht="12.75" customHeight="1">
      <c r="A753" s="55"/>
      <c r="B753" s="55"/>
      <c r="C753" s="342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358"/>
      <c r="Q753" s="358"/>
      <c r="R753" s="358"/>
      <c r="S753" s="55"/>
      <c r="T753" s="55"/>
      <c r="U753" s="55"/>
      <c r="V753" s="55"/>
      <c r="W753" s="55"/>
      <c r="X753" s="55"/>
      <c r="Y753" s="55"/>
      <c r="Z753" s="55"/>
    </row>
    <row r="754" spans="1:26" ht="12.75" customHeight="1">
      <c r="A754" s="55"/>
      <c r="B754" s="55"/>
      <c r="C754" s="342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358"/>
      <c r="Q754" s="358"/>
      <c r="R754" s="358"/>
      <c r="S754" s="55"/>
      <c r="T754" s="55"/>
      <c r="U754" s="55"/>
      <c r="V754" s="55"/>
      <c r="W754" s="55"/>
      <c r="X754" s="55"/>
      <c r="Y754" s="55"/>
      <c r="Z754" s="55"/>
    </row>
    <row r="755" spans="1:26" ht="12.75" customHeight="1">
      <c r="A755" s="55"/>
      <c r="B755" s="55"/>
      <c r="C755" s="342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358"/>
      <c r="Q755" s="358"/>
      <c r="R755" s="358"/>
      <c r="S755" s="55"/>
      <c r="T755" s="55"/>
      <c r="U755" s="55"/>
      <c r="V755" s="55"/>
      <c r="W755" s="55"/>
      <c r="X755" s="55"/>
      <c r="Y755" s="55"/>
      <c r="Z755" s="55"/>
    </row>
    <row r="756" spans="1:26" ht="12.75" customHeight="1">
      <c r="A756" s="55"/>
      <c r="B756" s="55"/>
      <c r="C756" s="342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358"/>
      <c r="Q756" s="358"/>
      <c r="R756" s="358"/>
      <c r="S756" s="55"/>
      <c r="T756" s="55"/>
      <c r="U756" s="55"/>
      <c r="V756" s="55"/>
      <c r="W756" s="55"/>
      <c r="X756" s="55"/>
      <c r="Y756" s="55"/>
      <c r="Z756" s="55"/>
    </row>
    <row r="757" spans="1:26" ht="12.75" customHeight="1">
      <c r="A757" s="55"/>
      <c r="B757" s="55"/>
      <c r="C757" s="342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358"/>
      <c r="Q757" s="358"/>
      <c r="R757" s="358"/>
      <c r="S757" s="55"/>
      <c r="T757" s="55"/>
      <c r="U757" s="55"/>
      <c r="V757" s="55"/>
      <c r="W757" s="55"/>
      <c r="X757" s="55"/>
      <c r="Y757" s="55"/>
      <c r="Z757" s="55"/>
    </row>
    <row r="758" spans="1:26" ht="12.75" customHeight="1">
      <c r="A758" s="55"/>
      <c r="B758" s="55"/>
      <c r="C758" s="342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358"/>
      <c r="Q758" s="358"/>
      <c r="R758" s="358"/>
      <c r="S758" s="55"/>
      <c r="T758" s="55"/>
      <c r="U758" s="55"/>
      <c r="V758" s="55"/>
      <c r="W758" s="55"/>
      <c r="X758" s="55"/>
      <c r="Y758" s="55"/>
      <c r="Z758" s="55"/>
    </row>
    <row r="759" spans="1:26" ht="12.75" customHeight="1">
      <c r="A759" s="55"/>
      <c r="B759" s="55"/>
      <c r="C759" s="342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358"/>
      <c r="Q759" s="358"/>
      <c r="R759" s="358"/>
      <c r="S759" s="55"/>
      <c r="T759" s="55"/>
      <c r="U759" s="55"/>
      <c r="V759" s="55"/>
      <c r="W759" s="55"/>
      <c r="X759" s="55"/>
      <c r="Y759" s="55"/>
      <c r="Z759" s="55"/>
    </row>
    <row r="760" spans="1:26" ht="12.75" customHeight="1">
      <c r="A760" s="55"/>
      <c r="B760" s="55"/>
      <c r="C760" s="342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358"/>
      <c r="Q760" s="358"/>
      <c r="R760" s="358"/>
      <c r="S760" s="55"/>
      <c r="T760" s="55"/>
      <c r="U760" s="55"/>
      <c r="V760" s="55"/>
      <c r="W760" s="55"/>
      <c r="X760" s="55"/>
      <c r="Y760" s="55"/>
      <c r="Z760" s="55"/>
    </row>
    <row r="761" spans="1:26" ht="12.75" customHeight="1">
      <c r="A761" s="55"/>
      <c r="B761" s="55"/>
      <c r="C761" s="342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358"/>
      <c r="Q761" s="358"/>
      <c r="R761" s="358"/>
      <c r="S761" s="55"/>
      <c r="T761" s="55"/>
      <c r="U761" s="55"/>
      <c r="V761" s="55"/>
      <c r="W761" s="55"/>
      <c r="X761" s="55"/>
      <c r="Y761" s="55"/>
      <c r="Z761" s="55"/>
    </row>
    <row r="762" spans="1:26" ht="12.75" customHeight="1">
      <c r="A762" s="55"/>
      <c r="B762" s="55"/>
      <c r="C762" s="342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358"/>
      <c r="Q762" s="358"/>
      <c r="R762" s="358"/>
      <c r="S762" s="55"/>
      <c r="T762" s="55"/>
      <c r="U762" s="55"/>
      <c r="V762" s="55"/>
      <c r="W762" s="55"/>
      <c r="X762" s="55"/>
      <c r="Y762" s="55"/>
      <c r="Z762" s="55"/>
    </row>
    <row r="763" spans="1:26" ht="12.75" customHeight="1">
      <c r="A763" s="55"/>
      <c r="B763" s="55"/>
      <c r="C763" s="342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358"/>
      <c r="Q763" s="358"/>
      <c r="R763" s="358"/>
      <c r="S763" s="55"/>
      <c r="T763" s="55"/>
      <c r="U763" s="55"/>
      <c r="V763" s="55"/>
      <c r="W763" s="55"/>
      <c r="X763" s="55"/>
      <c r="Y763" s="55"/>
      <c r="Z763" s="55"/>
    </row>
    <row r="764" spans="1:26" ht="12.75" customHeight="1">
      <c r="A764" s="55"/>
      <c r="B764" s="55"/>
      <c r="C764" s="342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358"/>
      <c r="Q764" s="358"/>
      <c r="R764" s="358"/>
      <c r="S764" s="55"/>
      <c r="T764" s="55"/>
      <c r="U764" s="55"/>
      <c r="V764" s="55"/>
      <c r="W764" s="55"/>
      <c r="X764" s="55"/>
      <c r="Y764" s="55"/>
      <c r="Z764" s="55"/>
    </row>
    <row r="765" spans="1:26" ht="12.75" customHeight="1">
      <c r="A765" s="55"/>
      <c r="B765" s="55"/>
      <c r="C765" s="342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358"/>
      <c r="Q765" s="358"/>
      <c r="R765" s="358"/>
      <c r="S765" s="55"/>
      <c r="T765" s="55"/>
      <c r="U765" s="55"/>
      <c r="V765" s="55"/>
      <c r="W765" s="55"/>
      <c r="X765" s="55"/>
      <c r="Y765" s="55"/>
      <c r="Z765" s="55"/>
    </row>
    <row r="766" spans="1:26" ht="12.75" customHeight="1">
      <c r="A766" s="55"/>
      <c r="B766" s="55"/>
      <c r="C766" s="342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358"/>
      <c r="Q766" s="358"/>
      <c r="R766" s="358"/>
      <c r="S766" s="55"/>
      <c r="T766" s="55"/>
      <c r="U766" s="55"/>
      <c r="V766" s="55"/>
      <c r="W766" s="55"/>
      <c r="X766" s="55"/>
      <c r="Y766" s="55"/>
      <c r="Z766" s="55"/>
    </row>
    <row r="767" spans="1:26" ht="12.75" customHeight="1">
      <c r="A767" s="55"/>
      <c r="B767" s="55"/>
      <c r="C767" s="342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358"/>
      <c r="Q767" s="358"/>
      <c r="R767" s="358"/>
      <c r="S767" s="55"/>
      <c r="T767" s="55"/>
      <c r="U767" s="55"/>
      <c r="V767" s="55"/>
      <c r="W767" s="55"/>
      <c r="X767" s="55"/>
      <c r="Y767" s="55"/>
      <c r="Z767" s="55"/>
    </row>
    <row r="768" spans="1:26" ht="12.75" customHeight="1">
      <c r="A768" s="55"/>
      <c r="B768" s="55"/>
      <c r="C768" s="342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358"/>
      <c r="Q768" s="358"/>
      <c r="R768" s="358"/>
      <c r="S768" s="55"/>
      <c r="T768" s="55"/>
      <c r="U768" s="55"/>
      <c r="V768" s="55"/>
      <c r="W768" s="55"/>
      <c r="X768" s="55"/>
      <c r="Y768" s="55"/>
      <c r="Z768" s="55"/>
    </row>
    <row r="769" spans="1:26" ht="12.75" customHeight="1">
      <c r="A769" s="55"/>
      <c r="B769" s="55"/>
      <c r="C769" s="342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358"/>
      <c r="Q769" s="358"/>
      <c r="R769" s="358"/>
      <c r="S769" s="55"/>
      <c r="T769" s="55"/>
      <c r="U769" s="55"/>
      <c r="V769" s="55"/>
      <c r="W769" s="55"/>
      <c r="X769" s="55"/>
      <c r="Y769" s="55"/>
      <c r="Z769" s="55"/>
    </row>
    <row r="770" spans="1:26" ht="12.75" customHeight="1">
      <c r="A770" s="55"/>
      <c r="B770" s="55"/>
      <c r="C770" s="342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358"/>
      <c r="Q770" s="358"/>
      <c r="R770" s="358"/>
      <c r="S770" s="55"/>
      <c r="T770" s="55"/>
      <c r="U770" s="55"/>
      <c r="V770" s="55"/>
      <c r="W770" s="55"/>
      <c r="X770" s="55"/>
      <c r="Y770" s="55"/>
      <c r="Z770" s="55"/>
    </row>
    <row r="771" spans="1:26" ht="12.75" customHeight="1">
      <c r="A771" s="55"/>
      <c r="B771" s="55"/>
      <c r="C771" s="342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358"/>
      <c r="Q771" s="358"/>
      <c r="R771" s="358"/>
      <c r="S771" s="55"/>
      <c r="T771" s="55"/>
      <c r="U771" s="55"/>
      <c r="V771" s="55"/>
      <c r="W771" s="55"/>
      <c r="X771" s="55"/>
      <c r="Y771" s="55"/>
      <c r="Z771" s="55"/>
    </row>
    <row r="772" spans="1:26" ht="12.75" customHeight="1">
      <c r="A772" s="55"/>
      <c r="B772" s="55"/>
      <c r="C772" s="342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358"/>
      <c r="Q772" s="358"/>
      <c r="R772" s="358"/>
      <c r="S772" s="55"/>
      <c r="T772" s="55"/>
      <c r="U772" s="55"/>
      <c r="V772" s="55"/>
      <c r="W772" s="55"/>
      <c r="X772" s="55"/>
      <c r="Y772" s="55"/>
      <c r="Z772" s="55"/>
    </row>
    <row r="773" spans="1:26" ht="12.75" customHeight="1">
      <c r="A773" s="55"/>
      <c r="B773" s="55"/>
      <c r="C773" s="342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358"/>
      <c r="Q773" s="358"/>
      <c r="R773" s="358"/>
      <c r="S773" s="55"/>
      <c r="T773" s="55"/>
      <c r="U773" s="55"/>
      <c r="V773" s="55"/>
      <c r="W773" s="55"/>
      <c r="X773" s="55"/>
      <c r="Y773" s="55"/>
      <c r="Z773" s="55"/>
    </row>
    <row r="774" spans="1:26" ht="12.75" customHeight="1">
      <c r="A774" s="55"/>
      <c r="B774" s="55"/>
      <c r="C774" s="342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358"/>
      <c r="Q774" s="358"/>
      <c r="R774" s="358"/>
      <c r="S774" s="55"/>
      <c r="T774" s="55"/>
      <c r="U774" s="55"/>
      <c r="V774" s="55"/>
      <c r="W774" s="55"/>
      <c r="X774" s="55"/>
      <c r="Y774" s="55"/>
      <c r="Z774" s="55"/>
    </row>
    <row r="775" spans="1:26" ht="12.75" customHeight="1">
      <c r="A775" s="55"/>
      <c r="B775" s="55"/>
      <c r="C775" s="342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358"/>
      <c r="Q775" s="358"/>
      <c r="R775" s="358"/>
      <c r="S775" s="55"/>
      <c r="T775" s="55"/>
      <c r="U775" s="55"/>
      <c r="V775" s="55"/>
      <c r="W775" s="55"/>
      <c r="X775" s="55"/>
      <c r="Y775" s="55"/>
      <c r="Z775" s="55"/>
    </row>
    <row r="776" spans="1:26" ht="12.75" customHeight="1">
      <c r="A776" s="55"/>
      <c r="B776" s="55"/>
      <c r="C776" s="342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358"/>
      <c r="Q776" s="358"/>
      <c r="R776" s="358"/>
      <c r="S776" s="55"/>
      <c r="T776" s="55"/>
      <c r="U776" s="55"/>
      <c r="V776" s="55"/>
      <c r="W776" s="55"/>
      <c r="X776" s="55"/>
      <c r="Y776" s="55"/>
      <c r="Z776" s="55"/>
    </row>
    <row r="777" spans="1:26" ht="12.75" customHeight="1">
      <c r="A777" s="55"/>
      <c r="B777" s="55"/>
      <c r="C777" s="342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358"/>
      <c r="Q777" s="358"/>
      <c r="R777" s="358"/>
      <c r="S777" s="55"/>
      <c r="T777" s="55"/>
      <c r="U777" s="55"/>
      <c r="V777" s="55"/>
      <c r="W777" s="55"/>
      <c r="X777" s="55"/>
      <c r="Y777" s="55"/>
      <c r="Z777" s="55"/>
    </row>
    <row r="778" spans="1:26" ht="12.75" customHeight="1">
      <c r="A778" s="55"/>
      <c r="B778" s="55"/>
      <c r="C778" s="342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358"/>
      <c r="Q778" s="358"/>
      <c r="R778" s="358"/>
      <c r="S778" s="55"/>
      <c r="T778" s="55"/>
      <c r="U778" s="55"/>
      <c r="V778" s="55"/>
      <c r="W778" s="55"/>
      <c r="X778" s="55"/>
      <c r="Y778" s="55"/>
      <c r="Z778" s="55"/>
    </row>
    <row r="779" spans="1:26" ht="12.75" customHeight="1">
      <c r="A779" s="55"/>
      <c r="B779" s="55"/>
      <c r="C779" s="342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358"/>
      <c r="Q779" s="358"/>
      <c r="R779" s="358"/>
      <c r="S779" s="55"/>
      <c r="T779" s="55"/>
      <c r="U779" s="55"/>
      <c r="V779" s="55"/>
      <c r="W779" s="55"/>
      <c r="X779" s="55"/>
      <c r="Y779" s="55"/>
      <c r="Z779" s="55"/>
    </row>
    <row r="780" spans="1:26" ht="12.75" customHeight="1">
      <c r="A780" s="55"/>
      <c r="B780" s="55"/>
      <c r="C780" s="342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358"/>
      <c r="Q780" s="358"/>
      <c r="R780" s="358"/>
      <c r="S780" s="55"/>
      <c r="T780" s="55"/>
      <c r="U780" s="55"/>
      <c r="V780" s="55"/>
      <c r="W780" s="55"/>
      <c r="X780" s="55"/>
      <c r="Y780" s="55"/>
      <c r="Z780" s="55"/>
    </row>
    <row r="781" spans="1:26" ht="12.75" customHeight="1">
      <c r="A781" s="55"/>
      <c r="B781" s="55"/>
      <c r="C781" s="342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358"/>
      <c r="Q781" s="358"/>
      <c r="R781" s="358"/>
      <c r="S781" s="55"/>
      <c r="T781" s="55"/>
      <c r="U781" s="55"/>
      <c r="V781" s="55"/>
      <c r="W781" s="55"/>
      <c r="X781" s="55"/>
      <c r="Y781" s="55"/>
      <c r="Z781" s="55"/>
    </row>
    <row r="782" spans="1:26" ht="12.75" customHeight="1">
      <c r="A782" s="55"/>
      <c r="B782" s="55"/>
      <c r="C782" s="342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358"/>
      <c r="Q782" s="358"/>
      <c r="R782" s="358"/>
      <c r="S782" s="55"/>
      <c r="T782" s="55"/>
      <c r="U782" s="55"/>
      <c r="V782" s="55"/>
      <c r="W782" s="55"/>
      <c r="X782" s="55"/>
      <c r="Y782" s="55"/>
      <c r="Z782" s="55"/>
    </row>
    <row r="783" spans="1:26" ht="12.75" customHeight="1">
      <c r="A783" s="55"/>
      <c r="B783" s="55"/>
      <c r="C783" s="342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358"/>
      <c r="Q783" s="358"/>
      <c r="R783" s="358"/>
      <c r="S783" s="55"/>
      <c r="T783" s="55"/>
      <c r="U783" s="55"/>
      <c r="V783" s="55"/>
      <c r="W783" s="55"/>
      <c r="X783" s="55"/>
      <c r="Y783" s="55"/>
      <c r="Z783" s="55"/>
    </row>
    <row r="784" spans="1:26" ht="12.75" customHeight="1">
      <c r="A784" s="55"/>
      <c r="B784" s="55"/>
      <c r="C784" s="342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358"/>
      <c r="Q784" s="358"/>
      <c r="R784" s="358"/>
      <c r="S784" s="55"/>
      <c r="T784" s="55"/>
      <c r="U784" s="55"/>
      <c r="V784" s="55"/>
      <c r="W784" s="55"/>
      <c r="X784" s="55"/>
      <c r="Y784" s="55"/>
      <c r="Z784" s="55"/>
    </row>
    <row r="785" spans="1:26" ht="12.75" customHeight="1">
      <c r="A785" s="55"/>
      <c r="B785" s="55"/>
      <c r="C785" s="342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358"/>
      <c r="Q785" s="358"/>
      <c r="R785" s="358"/>
      <c r="S785" s="55"/>
      <c r="T785" s="55"/>
      <c r="U785" s="55"/>
      <c r="V785" s="55"/>
      <c r="W785" s="55"/>
      <c r="X785" s="55"/>
      <c r="Y785" s="55"/>
      <c r="Z785" s="55"/>
    </row>
    <row r="786" spans="1:26" ht="12.75" customHeight="1">
      <c r="A786" s="55"/>
      <c r="B786" s="55"/>
      <c r="C786" s="342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358"/>
      <c r="Q786" s="358"/>
      <c r="R786" s="358"/>
      <c r="S786" s="55"/>
      <c r="T786" s="55"/>
      <c r="U786" s="55"/>
      <c r="V786" s="55"/>
      <c r="W786" s="55"/>
      <c r="X786" s="55"/>
      <c r="Y786" s="55"/>
      <c r="Z786" s="55"/>
    </row>
    <row r="787" spans="1:26" ht="12.75" customHeight="1">
      <c r="A787" s="55"/>
      <c r="B787" s="55"/>
      <c r="C787" s="342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358"/>
      <c r="Q787" s="358"/>
      <c r="R787" s="358"/>
      <c r="S787" s="55"/>
      <c r="T787" s="55"/>
      <c r="U787" s="55"/>
      <c r="V787" s="55"/>
      <c r="W787" s="55"/>
      <c r="X787" s="55"/>
      <c r="Y787" s="55"/>
      <c r="Z787" s="55"/>
    </row>
    <row r="788" spans="1:26" ht="12.75" customHeight="1">
      <c r="A788" s="55"/>
      <c r="B788" s="55"/>
      <c r="C788" s="342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358"/>
      <c r="Q788" s="358"/>
      <c r="R788" s="358"/>
      <c r="S788" s="55"/>
      <c r="T788" s="55"/>
      <c r="U788" s="55"/>
      <c r="V788" s="55"/>
      <c r="W788" s="55"/>
      <c r="X788" s="55"/>
      <c r="Y788" s="55"/>
      <c r="Z788" s="55"/>
    </row>
    <row r="789" spans="1:26" ht="12.75" customHeight="1">
      <c r="A789" s="55"/>
      <c r="B789" s="55"/>
      <c r="C789" s="342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358"/>
      <c r="Q789" s="358"/>
      <c r="R789" s="358"/>
      <c r="S789" s="55"/>
      <c r="T789" s="55"/>
      <c r="U789" s="55"/>
      <c r="V789" s="55"/>
      <c r="W789" s="55"/>
      <c r="X789" s="55"/>
      <c r="Y789" s="55"/>
      <c r="Z789" s="55"/>
    </row>
    <row r="790" spans="1:26" ht="12.75" customHeight="1">
      <c r="A790" s="55"/>
      <c r="B790" s="55"/>
      <c r="C790" s="342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358"/>
      <c r="Q790" s="358"/>
      <c r="R790" s="358"/>
      <c r="S790" s="55"/>
      <c r="T790" s="55"/>
      <c r="U790" s="55"/>
      <c r="V790" s="55"/>
      <c r="W790" s="55"/>
      <c r="X790" s="55"/>
      <c r="Y790" s="55"/>
      <c r="Z790" s="55"/>
    </row>
    <row r="791" spans="1:26" ht="12.75" customHeight="1">
      <c r="A791" s="55"/>
      <c r="B791" s="55"/>
      <c r="C791" s="342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358"/>
      <c r="Q791" s="358"/>
      <c r="R791" s="358"/>
      <c r="S791" s="55"/>
      <c r="T791" s="55"/>
      <c r="U791" s="55"/>
      <c r="V791" s="55"/>
      <c r="W791" s="55"/>
      <c r="X791" s="55"/>
      <c r="Y791" s="55"/>
      <c r="Z791" s="55"/>
    </row>
    <row r="792" spans="1:26" ht="12.75" customHeight="1">
      <c r="A792" s="55"/>
      <c r="B792" s="55"/>
      <c r="C792" s="342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358"/>
      <c r="Q792" s="358"/>
      <c r="R792" s="358"/>
      <c r="S792" s="55"/>
      <c r="T792" s="55"/>
      <c r="U792" s="55"/>
      <c r="V792" s="55"/>
      <c r="W792" s="55"/>
      <c r="X792" s="55"/>
      <c r="Y792" s="55"/>
      <c r="Z792" s="55"/>
    </row>
    <row r="793" spans="1:26" ht="12.75" customHeight="1">
      <c r="A793" s="55"/>
      <c r="B793" s="55"/>
      <c r="C793" s="342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358"/>
      <c r="Q793" s="358"/>
      <c r="R793" s="358"/>
      <c r="S793" s="55"/>
      <c r="T793" s="55"/>
      <c r="U793" s="55"/>
      <c r="V793" s="55"/>
      <c r="W793" s="55"/>
      <c r="X793" s="55"/>
      <c r="Y793" s="55"/>
      <c r="Z793" s="55"/>
    </row>
    <row r="794" spans="1:26" ht="12.75" customHeight="1">
      <c r="A794" s="55"/>
      <c r="B794" s="55"/>
      <c r="C794" s="342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358"/>
      <c r="Q794" s="358"/>
      <c r="R794" s="358"/>
      <c r="S794" s="55"/>
      <c r="T794" s="55"/>
      <c r="U794" s="55"/>
      <c r="V794" s="55"/>
      <c r="W794" s="55"/>
      <c r="X794" s="55"/>
      <c r="Y794" s="55"/>
      <c r="Z794" s="55"/>
    </row>
    <row r="795" spans="1:26" ht="12.75" customHeight="1">
      <c r="A795" s="55"/>
      <c r="B795" s="55"/>
      <c r="C795" s="342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358"/>
      <c r="Q795" s="358"/>
      <c r="R795" s="358"/>
      <c r="S795" s="55"/>
      <c r="T795" s="55"/>
      <c r="U795" s="55"/>
      <c r="V795" s="55"/>
      <c r="W795" s="55"/>
      <c r="X795" s="55"/>
      <c r="Y795" s="55"/>
      <c r="Z795" s="55"/>
    </row>
    <row r="796" spans="1:26" ht="12.75" customHeight="1">
      <c r="A796" s="55"/>
      <c r="B796" s="55"/>
      <c r="C796" s="342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358"/>
      <c r="Q796" s="358"/>
      <c r="R796" s="358"/>
      <c r="S796" s="55"/>
      <c r="T796" s="55"/>
      <c r="U796" s="55"/>
      <c r="V796" s="55"/>
      <c r="W796" s="55"/>
      <c r="X796" s="55"/>
      <c r="Y796" s="55"/>
      <c r="Z796" s="55"/>
    </row>
    <row r="797" spans="1:26" ht="12.75" customHeight="1">
      <c r="A797" s="55"/>
      <c r="B797" s="55"/>
      <c r="C797" s="342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358"/>
      <c r="Q797" s="358"/>
      <c r="R797" s="358"/>
      <c r="S797" s="55"/>
      <c r="T797" s="55"/>
      <c r="U797" s="55"/>
      <c r="V797" s="55"/>
      <c r="W797" s="55"/>
      <c r="X797" s="55"/>
      <c r="Y797" s="55"/>
      <c r="Z797" s="55"/>
    </row>
    <row r="798" spans="1:26" ht="12.75" customHeight="1">
      <c r="A798" s="55"/>
      <c r="B798" s="55"/>
      <c r="C798" s="342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358"/>
      <c r="Q798" s="358"/>
      <c r="R798" s="358"/>
      <c r="S798" s="55"/>
      <c r="T798" s="55"/>
      <c r="U798" s="55"/>
      <c r="V798" s="55"/>
      <c r="W798" s="55"/>
      <c r="X798" s="55"/>
      <c r="Y798" s="55"/>
      <c r="Z798" s="55"/>
    </row>
    <row r="799" spans="1:26" ht="12.75" customHeight="1">
      <c r="A799" s="55"/>
      <c r="B799" s="55"/>
      <c r="C799" s="342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358"/>
      <c r="Q799" s="358"/>
      <c r="R799" s="358"/>
      <c r="S799" s="55"/>
      <c r="T799" s="55"/>
      <c r="U799" s="55"/>
      <c r="V799" s="55"/>
      <c r="W799" s="55"/>
      <c r="X799" s="55"/>
      <c r="Y799" s="55"/>
      <c r="Z799" s="55"/>
    </row>
    <row r="800" spans="1:26" ht="12.75" customHeight="1">
      <c r="A800" s="55"/>
      <c r="B800" s="55"/>
      <c r="C800" s="342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358"/>
      <c r="Q800" s="358"/>
      <c r="R800" s="358"/>
      <c r="S800" s="55"/>
      <c r="T800" s="55"/>
      <c r="U800" s="55"/>
      <c r="V800" s="55"/>
      <c r="W800" s="55"/>
      <c r="X800" s="55"/>
      <c r="Y800" s="55"/>
      <c r="Z800" s="55"/>
    </row>
    <row r="801" spans="1:26" ht="12.75" customHeight="1">
      <c r="A801" s="55"/>
      <c r="B801" s="55"/>
      <c r="C801" s="342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358"/>
      <c r="Q801" s="358"/>
      <c r="R801" s="358"/>
      <c r="S801" s="55"/>
      <c r="T801" s="55"/>
      <c r="U801" s="55"/>
      <c r="V801" s="55"/>
      <c r="W801" s="55"/>
      <c r="X801" s="55"/>
      <c r="Y801" s="55"/>
      <c r="Z801" s="55"/>
    </row>
    <row r="802" spans="1:26" ht="12.75" customHeight="1">
      <c r="A802" s="55"/>
      <c r="B802" s="55"/>
      <c r="C802" s="342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358"/>
      <c r="Q802" s="358"/>
      <c r="R802" s="358"/>
      <c r="S802" s="55"/>
      <c r="T802" s="55"/>
      <c r="U802" s="55"/>
      <c r="V802" s="55"/>
      <c r="W802" s="55"/>
      <c r="X802" s="55"/>
      <c r="Y802" s="55"/>
      <c r="Z802" s="55"/>
    </row>
    <row r="803" spans="1:26" ht="12.75" customHeight="1">
      <c r="A803" s="55"/>
      <c r="B803" s="55"/>
      <c r="C803" s="342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358"/>
      <c r="Q803" s="358"/>
      <c r="R803" s="358"/>
      <c r="S803" s="55"/>
      <c r="T803" s="55"/>
      <c r="U803" s="55"/>
      <c r="V803" s="55"/>
      <c r="W803" s="55"/>
      <c r="X803" s="55"/>
      <c r="Y803" s="55"/>
      <c r="Z803" s="55"/>
    </row>
    <row r="804" spans="1:26" ht="12.75" customHeight="1">
      <c r="A804" s="55"/>
      <c r="B804" s="55"/>
      <c r="C804" s="342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358"/>
      <c r="Q804" s="358"/>
      <c r="R804" s="358"/>
      <c r="S804" s="55"/>
      <c r="T804" s="55"/>
      <c r="U804" s="55"/>
      <c r="V804" s="55"/>
      <c r="W804" s="55"/>
      <c r="X804" s="55"/>
      <c r="Y804" s="55"/>
      <c r="Z804" s="55"/>
    </row>
    <row r="805" spans="1:26" ht="12.75" customHeight="1">
      <c r="A805" s="55"/>
      <c r="B805" s="55"/>
      <c r="C805" s="342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358"/>
      <c r="Q805" s="358"/>
      <c r="R805" s="358"/>
      <c r="S805" s="55"/>
      <c r="T805" s="55"/>
      <c r="U805" s="55"/>
      <c r="V805" s="55"/>
      <c r="W805" s="55"/>
      <c r="X805" s="55"/>
      <c r="Y805" s="55"/>
      <c r="Z805" s="55"/>
    </row>
    <row r="806" spans="1:26" ht="12.75" customHeight="1">
      <c r="A806" s="55"/>
      <c r="B806" s="55"/>
      <c r="C806" s="342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358"/>
      <c r="Q806" s="358"/>
      <c r="R806" s="358"/>
      <c r="S806" s="55"/>
      <c r="T806" s="55"/>
      <c r="U806" s="55"/>
      <c r="V806" s="55"/>
      <c r="W806" s="55"/>
      <c r="X806" s="55"/>
      <c r="Y806" s="55"/>
      <c r="Z806" s="55"/>
    </row>
    <row r="807" spans="1:26" ht="12.75" customHeight="1">
      <c r="A807" s="55"/>
      <c r="B807" s="55"/>
      <c r="C807" s="342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358"/>
      <c r="Q807" s="358"/>
      <c r="R807" s="358"/>
      <c r="S807" s="55"/>
      <c r="T807" s="55"/>
      <c r="U807" s="55"/>
      <c r="V807" s="55"/>
      <c r="W807" s="55"/>
      <c r="X807" s="55"/>
      <c r="Y807" s="55"/>
      <c r="Z807" s="55"/>
    </row>
    <row r="808" spans="1:26" ht="12.75" customHeight="1">
      <c r="A808" s="55"/>
      <c r="B808" s="55"/>
      <c r="C808" s="342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358"/>
      <c r="Q808" s="358"/>
      <c r="R808" s="358"/>
      <c r="S808" s="55"/>
      <c r="T808" s="55"/>
      <c r="U808" s="55"/>
      <c r="V808" s="55"/>
      <c r="W808" s="55"/>
      <c r="X808" s="55"/>
      <c r="Y808" s="55"/>
      <c r="Z808" s="55"/>
    </row>
    <row r="809" spans="1:26" ht="12.75" customHeight="1">
      <c r="A809" s="55"/>
      <c r="B809" s="55"/>
      <c r="C809" s="342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358"/>
      <c r="Q809" s="358"/>
      <c r="R809" s="358"/>
      <c r="S809" s="55"/>
      <c r="T809" s="55"/>
      <c r="U809" s="55"/>
      <c r="V809" s="55"/>
      <c r="W809" s="55"/>
      <c r="X809" s="55"/>
      <c r="Y809" s="55"/>
      <c r="Z809" s="55"/>
    </row>
    <row r="810" spans="1:26" ht="12.75" customHeight="1">
      <c r="A810" s="55"/>
      <c r="B810" s="55"/>
      <c r="C810" s="342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358"/>
      <c r="Q810" s="358"/>
      <c r="R810" s="358"/>
      <c r="S810" s="55"/>
      <c r="T810" s="55"/>
      <c r="U810" s="55"/>
      <c r="V810" s="55"/>
      <c r="W810" s="55"/>
      <c r="X810" s="55"/>
      <c r="Y810" s="55"/>
      <c r="Z810" s="55"/>
    </row>
    <row r="811" spans="1:26" ht="12.75" customHeight="1">
      <c r="A811" s="55"/>
      <c r="B811" s="55"/>
      <c r="C811" s="342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358"/>
      <c r="Q811" s="358"/>
      <c r="R811" s="358"/>
      <c r="S811" s="55"/>
      <c r="T811" s="55"/>
      <c r="U811" s="55"/>
      <c r="V811" s="55"/>
      <c r="W811" s="55"/>
      <c r="X811" s="55"/>
      <c r="Y811" s="55"/>
      <c r="Z811" s="55"/>
    </row>
    <row r="812" spans="1:26" ht="12.75" customHeight="1">
      <c r="A812" s="55"/>
      <c r="B812" s="55"/>
      <c r="C812" s="342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358"/>
      <c r="Q812" s="358"/>
      <c r="R812" s="358"/>
      <c r="S812" s="55"/>
      <c r="T812" s="55"/>
      <c r="U812" s="55"/>
      <c r="V812" s="55"/>
      <c r="W812" s="55"/>
      <c r="X812" s="55"/>
      <c r="Y812" s="55"/>
      <c r="Z812" s="55"/>
    </row>
    <row r="813" spans="1:26" ht="12.75" customHeight="1">
      <c r="A813" s="55"/>
      <c r="B813" s="55"/>
      <c r="C813" s="342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358"/>
      <c r="Q813" s="358"/>
      <c r="R813" s="358"/>
      <c r="S813" s="55"/>
      <c r="T813" s="55"/>
      <c r="U813" s="55"/>
      <c r="V813" s="55"/>
      <c r="W813" s="55"/>
      <c r="X813" s="55"/>
      <c r="Y813" s="55"/>
      <c r="Z813" s="55"/>
    </row>
    <row r="814" spans="1:26" ht="12.75" customHeight="1">
      <c r="A814" s="55"/>
      <c r="B814" s="55"/>
      <c r="C814" s="342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358"/>
      <c r="Q814" s="358"/>
      <c r="R814" s="358"/>
      <c r="S814" s="55"/>
      <c r="T814" s="55"/>
      <c r="U814" s="55"/>
      <c r="V814" s="55"/>
      <c r="W814" s="55"/>
      <c r="X814" s="55"/>
      <c r="Y814" s="55"/>
      <c r="Z814" s="55"/>
    </row>
    <row r="815" spans="1:26" ht="12.75" customHeight="1">
      <c r="A815" s="55"/>
      <c r="B815" s="55"/>
      <c r="C815" s="342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358"/>
      <c r="Q815" s="358"/>
      <c r="R815" s="358"/>
      <c r="S815" s="55"/>
      <c r="T815" s="55"/>
      <c r="U815" s="55"/>
      <c r="V815" s="55"/>
      <c r="W815" s="55"/>
      <c r="X815" s="55"/>
      <c r="Y815" s="55"/>
      <c r="Z815" s="55"/>
    </row>
    <row r="816" spans="1:26" ht="12.75" customHeight="1">
      <c r="A816" s="55"/>
      <c r="B816" s="55"/>
      <c r="C816" s="342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358"/>
      <c r="Q816" s="358"/>
      <c r="R816" s="358"/>
      <c r="S816" s="55"/>
      <c r="T816" s="55"/>
      <c r="U816" s="55"/>
      <c r="V816" s="55"/>
      <c r="W816" s="55"/>
      <c r="X816" s="55"/>
      <c r="Y816" s="55"/>
      <c r="Z816" s="55"/>
    </row>
    <row r="817" spans="1:26" ht="12.75" customHeight="1">
      <c r="A817" s="55"/>
      <c r="B817" s="55"/>
      <c r="C817" s="342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358"/>
      <c r="Q817" s="358"/>
      <c r="R817" s="358"/>
      <c r="S817" s="55"/>
      <c r="T817" s="55"/>
      <c r="U817" s="55"/>
      <c r="V817" s="55"/>
      <c r="W817" s="55"/>
      <c r="X817" s="55"/>
      <c r="Y817" s="55"/>
      <c r="Z817" s="55"/>
    </row>
    <row r="818" spans="1:26" ht="12.75" customHeight="1">
      <c r="A818" s="55"/>
      <c r="B818" s="55"/>
      <c r="C818" s="342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358"/>
      <c r="Q818" s="358"/>
      <c r="R818" s="358"/>
      <c r="S818" s="55"/>
      <c r="T818" s="55"/>
      <c r="U818" s="55"/>
      <c r="V818" s="55"/>
      <c r="W818" s="55"/>
      <c r="X818" s="55"/>
      <c r="Y818" s="55"/>
      <c r="Z818" s="55"/>
    </row>
    <row r="819" spans="1:26" ht="12.75" customHeight="1">
      <c r="A819" s="55"/>
      <c r="B819" s="55"/>
      <c r="C819" s="342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358"/>
      <c r="Q819" s="358"/>
      <c r="R819" s="358"/>
      <c r="S819" s="55"/>
      <c r="T819" s="55"/>
      <c r="U819" s="55"/>
      <c r="V819" s="55"/>
      <c r="W819" s="55"/>
      <c r="X819" s="55"/>
      <c r="Y819" s="55"/>
      <c r="Z819" s="55"/>
    </row>
    <row r="820" spans="1:26" ht="12.75" customHeight="1">
      <c r="A820" s="55"/>
      <c r="B820" s="55"/>
      <c r="C820" s="342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358"/>
      <c r="Q820" s="358"/>
      <c r="R820" s="358"/>
      <c r="S820" s="55"/>
      <c r="T820" s="55"/>
      <c r="U820" s="55"/>
      <c r="V820" s="55"/>
      <c r="W820" s="55"/>
      <c r="X820" s="55"/>
      <c r="Y820" s="55"/>
      <c r="Z820" s="55"/>
    </row>
    <row r="821" spans="1:26" ht="12.75" customHeight="1">
      <c r="A821" s="55"/>
      <c r="B821" s="55"/>
      <c r="C821" s="342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358"/>
      <c r="Q821" s="358"/>
      <c r="R821" s="358"/>
      <c r="S821" s="55"/>
      <c r="T821" s="55"/>
      <c r="U821" s="55"/>
      <c r="V821" s="55"/>
      <c r="W821" s="55"/>
      <c r="X821" s="55"/>
      <c r="Y821" s="55"/>
      <c r="Z821" s="55"/>
    </row>
    <row r="822" spans="1:26" ht="12.75" customHeight="1">
      <c r="A822" s="55"/>
      <c r="B822" s="55"/>
      <c r="C822" s="342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358"/>
      <c r="Q822" s="358"/>
      <c r="R822" s="358"/>
      <c r="S822" s="55"/>
      <c r="T822" s="55"/>
      <c r="U822" s="55"/>
      <c r="V822" s="55"/>
      <c r="W822" s="55"/>
      <c r="X822" s="55"/>
      <c r="Y822" s="55"/>
      <c r="Z822" s="55"/>
    </row>
    <row r="823" spans="1:26" ht="12.75" customHeight="1">
      <c r="A823" s="55"/>
      <c r="B823" s="55"/>
      <c r="C823" s="342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358"/>
      <c r="Q823" s="358"/>
      <c r="R823" s="358"/>
      <c r="S823" s="55"/>
      <c r="T823" s="55"/>
      <c r="U823" s="55"/>
      <c r="V823" s="55"/>
      <c r="W823" s="55"/>
      <c r="X823" s="55"/>
      <c r="Y823" s="55"/>
      <c r="Z823" s="55"/>
    </row>
    <row r="824" spans="1:26" ht="12.75" customHeight="1">
      <c r="A824" s="55"/>
      <c r="B824" s="55"/>
      <c r="C824" s="342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358"/>
      <c r="Q824" s="358"/>
      <c r="R824" s="358"/>
      <c r="S824" s="55"/>
      <c r="T824" s="55"/>
      <c r="U824" s="55"/>
      <c r="V824" s="55"/>
      <c r="W824" s="55"/>
      <c r="X824" s="55"/>
      <c r="Y824" s="55"/>
      <c r="Z824" s="55"/>
    </row>
    <row r="825" spans="1:26" ht="12.75" customHeight="1">
      <c r="A825" s="55"/>
      <c r="B825" s="55"/>
      <c r="C825" s="342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358"/>
      <c r="Q825" s="358"/>
      <c r="R825" s="358"/>
      <c r="S825" s="55"/>
      <c r="T825" s="55"/>
      <c r="U825" s="55"/>
      <c r="V825" s="55"/>
      <c r="W825" s="55"/>
      <c r="X825" s="55"/>
      <c r="Y825" s="55"/>
      <c r="Z825" s="55"/>
    </row>
    <row r="826" spans="1:26" ht="12.75" customHeight="1">
      <c r="A826" s="55"/>
      <c r="B826" s="55"/>
      <c r="C826" s="342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358"/>
      <c r="Q826" s="358"/>
      <c r="R826" s="358"/>
      <c r="S826" s="55"/>
      <c r="T826" s="55"/>
      <c r="U826" s="55"/>
      <c r="V826" s="55"/>
      <c r="W826" s="55"/>
      <c r="X826" s="55"/>
      <c r="Y826" s="55"/>
      <c r="Z826" s="55"/>
    </row>
    <row r="827" spans="1:26" ht="12.75" customHeight="1">
      <c r="A827" s="55"/>
      <c r="B827" s="55"/>
      <c r="C827" s="342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358"/>
      <c r="Q827" s="358"/>
      <c r="R827" s="358"/>
      <c r="S827" s="55"/>
      <c r="T827" s="55"/>
      <c r="U827" s="55"/>
      <c r="V827" s="55"/>
      <c r="W827" s="55"/>
      <c r="X827" s="55"/>
      <c r="Y827" s="55"/>
      <c r="Z827" s="55"/>
    </row>
    <row r="828" spans="1:26" ht="12.75" customHeight="1">
      <c r="A828" s="55"/>
      <c r="B828" s="55"/>
      <c r="C828" s="342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358"/>
      <c r="Q828" s="358"/>
      <c r="R828" s="358"/>
      <c r="S828" s="55"/>
      <c r="T828" s="55"/>
      <c r="U828" s="55"/>
      <c r="V828" s="55"/>
      <c r="W828" s="55"/>
      <c r="X828" s="55"/>
      <c r="Y828" s="55"/>
      <c r="Z828" s="55"/>
    </row>
    <row r="829" spans="1:26" ht="12.75" customHeight="1">
      <c r="A829" s="55"/>
      <c r="B829" s="55"/>
      <c r="C829" s="342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358"/>
      <c r="Q829" s="358"/>
      <c r="R829" s="358"/>
      <c r="S829" s="55"/>
      <c r="T829" s="55"/>
      <c r="U829" s="55"/>
      <c r="V829" s="55"/>
      <c r="W829" s="55"/>
      <c r="X829" s="55"/>
      <c r="Y829" s="55"/>
      <c r="Z829" s="55"/>
    </row>
    <row r="830" spans="1:26" ht="12.75" customHeight="1">
      <c r="A830" s="55"/>
      <c r="B830" s="55"/>
      <c r="C830" s="342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358"/>
      <c r="Q830" s="358"/>
      <c r="R830" s="358"/>
      <c r="S830" s="55"/>
      <c r="T830" s="55"/>
      <c r="U830" s="55"/>
      <c r="V830" s="55"/>
      <c r="W830" s="55"/>
      <c r="X830" s="55"/>
      <c r="Y830" s="55"/>
      <c r="Z830" s="55"/>
    </row>
    <row r="831" spans="1:26" ht="12.75" customHeight="1">
      <c r="A831" s="55"/>
      <c r="B831" s="55"/>
      <c r="C831" s="342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358"/>
      <c r="Q831" s="358"/>
      <c r="R831" s="358"/>
      <c r="S831" s="55"/>
      <c r="T831" s="55"/>
      <c r="U831" s="55"/>
      <c r="V831" s="55"/>
      <c r="W831" s="55"/>
      <c r="X831" s="55"/>
      <c r="Y831" s="55"/>
      <c r="Z831" s="55"/>
    </row>
    <row r="832" spans="1:26" ht="12.75" customHeight="1">
      <c r="A832" s="55"/>
      <c r="B832" s="55"/>
      <c r="C832" s="342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358"/>
      <c r="Q832" s="358"/>
      <c r="R832" s="358"/>
      <c r="S832" s="55"/>
      <c r="T832" s="55"/>
      <c r="U832" s="55"/>
      <c r="V832" s="55"/>
      <c r="W832" s="55"/>
      <c r="X832" s="55"/>
      <c r="Y832" s="55"/>
      <c r="Z832" s="55"/>
    </row>
    <row r="833" spans="1:26" ht="12.75" customHeight="1">
      <c r="A833" s="55"/>
      <c r="B833" s="55"/>
      <c r="C833" s="342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358"/>
      <c r="Q833" s="358"/>
      <c r="R833" s="358"/>
      <c r="S833" s="55"/>
      <c r="T833" s="55"/>
      <c r="U833" s="55"/>
      <c r="V833" s="55"/>
      <c r="W833" s="55"/>
      <c r="X833" s="55"/>
      <c r="Y833" s="55"/>
      <c r="Z833" s="55"/>
    </row>
    <row r="834" spans="1:26" ht="12.75" customHeight="1">
      <c r="A834" s="55"/>
      <c r="B834" s="55"/>
      <c r="C834" s="342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358"/>
      <c r="Q834" s="358"/>
      <c r="R834" s="358"/>
      <c r="S834" s="55"/>
      <c r="T834" s="55"/>
      <c r="U834" s="55"/>
      <c r="V834" s="55"/>
      <c r="W834" s="55"/>
      <c r="X834" s="55"/>
      <c r="Y834" s="55"/>
      <c r="Z834" s="55"/>
    </row>
    <row r="835" spans="1:26" ht="12.75" customHeight="1">
      <c r="A835" s="55"/>
      <c r="B835" s="55"/>
      <c r="C835" s="342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358"/>
      <c r="Q835" s="358"/>
      <c r="R835" s="358"/>
      <c r="S835" s="55"/>
      <c r="T835" s="55"/>
      <c r="U835" s="55"/>
      <c r="V835" s="55"/>
      <c r="W835" s="55"/>
      <c r="X835" s="55"/>
      <c r="Y835" s="55"/>
      <c r="Z835" s="55"/>
    </row>
    <row r="836" spans="1:26" ht="12.75" customHeight="1">
      <c r="A836" s="55"/>
      <c r="B836" s="55"/>
      <c r="C836" s="342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358"/>
      <c r="Q836" s="358"/>
      <c r="R836" s="358"/>
      <c r="S836" s="55"/>
      <c r="T836" s="55"/>
      <c r="U836" s="55"/>
      <c r="V836" s="55"/>
      <c r="W836" s="55"/>
      <c r="X836" s="55"/>
      <c r="Y836" s="55"/>
      <c r="Z836" s="55"/>
    </row>
    <row r="837" spans="1:26" ht="12.75" customHeight="1">
      <c r="A837" s="55"/>
      <c r="B837" s="55"/>
      <c r="C837" s="342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358"/>
      <c r="Q837" s="358"/>
      <c r="R837" s="358"/>
      <c r="S837" s="55"/>
      <c r="T837" s="55"/>
      <c r="U837" s="55"/>
      <c r="V837" s="55"/>
      <c r="W837" s="55"/>
      <c r="X837" s="55"/>
      <c r="Y837" s="55"/>
      <c r="Z837" s="55"/>
    </row>
    <row r="838" spans="1:26" ht="12.75" customHeight="1">
      <c r="A838" s="55"/>
      <c r="B838" s="55"/>
      <c r="C838" s="342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358"/>
      <c r="Q838" s="358"/>
      <c r="R838" s="358"/>
      <c r="S838" s="55"/>
      <c r="T838" s="55"/>
      <c r="U838" s="55"/>
      <c r="V838" s="55"/>
      <c r="W838" s="55"/>
      <c r="X838" s="55"/>
      <c r="Y838" s="55"/>
      <c r="Z838" s="55"/>
    </row>
    <row r="839" spans="1:26" ht="12.75" customHeight="1">
      <c r="A839" s="55"/>
      <c r="B839" s="55"/>
      <c r="C839" s="342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358"/>
      <c r="Q839" s="358"/>
      <c r="R839" s="358"/>
      <c r="S839" s="55"/>
      <c r="T839" s="55"/>
      <c r="U839" s="55"/>
      <c r="V839" s="55"/>
      <c r="W839" s="55"/>
      <c r="X839" s="55"/>
      <c r="Y839" s="55"/>
      <c r="Z839" s="55"/>
    </row>
    <row r="840" spans="1:26" ht="12.75" customHeight="1">
      <c r="A840" s="55"/>
      <c r="B840" s="55"/>
      <c r="C840" s="342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358"/>
      <c r="Q840" s="358"/>
      <c r="R840" s="358"/>
      <c r="S840" s="55"/>
      <c r="T840" s="55"/>
      <c r="U840" s="55"/>
      <c r="V840" s="55"/>
      <c r="W840" s="55"/>
      <c r="X840" s="55"/>
      <c r="Y840" s="55"/>
      <c r="Z840" s="55"/>
    </row>
    <row r="841" spans="1:26" ht="12.75" customHeight="1">
      <c r="A841" s="55"/>
      <c r="B841" s="55"/>
      <c r="C841" s="342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358"/>
      <c r="Q841" s="358"/>
      <c r="R841" s="358"/>
      <c r="S841" s="55"/>
      <c r="T841" s="55"/>
      <c r="U841" s="55"/>
      <c r="V841" s="55"/>
      <c r="W841" s="55"/>
      <c r="X841" s="55"/>
      <c r="Y841" s="55"/>
      <c r="Z841" s="55"/>
    </row>
    <row r="842" spans="1:26" ht="12.75" customHeight="1">
      <c r="A842" s="55"/>
      <c r="B842" s="55"/>
      <c r="C842" s="342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358"/>
      <c r="Q842" s="358"/>
      <c r="R842" s="358"/>
      <c r="S842" s="55"/>
      <c r="T842" s="55"/>
      <c r="U842" s="55"/>
      <c r="V842" s="55"/>
      <c r="W842" s="55"/>
      <c r="X842" s="55"/>
      <c r="Y842" s="55"/>
      <c r="Z842" s="55"/>
    </row>
    <row r="843" spans="1:26" ht="12.75" customHeight="1">
      <c r="A843" s="55"/>
      <c r="B843" s="55"/>
      <c r="C843" s="342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358"/>
      <c r="Q843" s="358"/>
      <c r="R843" s="358"/>
      <c r="S843" s="55"/>
      <c r="T843" s="55"/>
      <c r="U843" s="55"/>
      <c r="V843" s="55"/>
      <c r="W843" s="55"/>
      <c r="X843" s="55"/>
      <c r="Y843" s="55"/>
      <c r="Z843" s="55"/>
    </row>
    <row r="844" spans="1:26" ht="12.75" customHeight="1">
      <c r="A844" s="55"/>
      <c r="B844" s="55"/>
      <c r="C844" s="342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358"/>
      <c r="Q844" s="358"/>
      <c r="R844" s="358"/>
      <c r="S844" s="55"/>
      <c r="T844" s="55"/>
      <c r="U844" s="55"/>
      <c r="V844" s="55"/>
      <c r="W844" s="55"/>
      <c r="X844" s="55"/>
      <c r="Y844" s="55"/>
      <c r="Z844" s="55"/>
    </row>
    <row r="845" spans="1:26" ht="12.75" customHeight="1">
      <c r="A845" s="55"/>
      <c r="B845" s="55"/>
      <c r="C845" s="342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358"/>
      <c r="Q845" s="358"/>
      <c r="R845" s="358"/>
      <c r="S845" s="55"/>
      <c r="T845" s="55"/>
      <c r="U845" s="55"/>
      <c r="V845" s="55"/>
      <c r="W845" s="55"/>
      <c r="X845" s="55"/>
      <c r="Y845" s="55"/>
      <c r="Z845" s="55"/>
    </row>
    <row r="846" spans="1:26" ht="12.75" customHeight="1">
      <c r="A846" s="55"/>
      <c r="B846" s="55"/>
      <c r="C846" s="342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358"/>
      <c r="Q846" s="358"/>
      <c r="R846" s="358"/>
      <c r="S846" s="55"/>
      <c r="T846" s="55"/>
      <c r="U846" s="55"/>
      <c r="V846" s="55"/>
      <c r="W846" s="55"/>
      <c r="X846" s="55"/>
      <c r="Y846" s="55"/>
      <c r="Z846" s="55"/>
    </row>
    <row r="847" spans="1:26" ht="12.75" customHeight="1">
      <c r="A847" s="55"/>
      <c r="B847" s="55"/>
      <c r="C847" s="342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358"/>
      <c r="Q847" s="358"/>
      <c r="R847" s="358"/>
      <c r="S847" s="55"/>
      <c r="T847" s="55"/>
      <c r="U847" s="55"/>
      <c r="V847" s="55"/>
      <c r="W847" s="55"/>
      <c r="X847" s="55"/>
      <c r="Y847" s="55"/>
      <c r="Z847" s="55"/>
    </row>
    <row r="848" spans="1:26" ht="12.75" customHeight="1">
      <c r="A848" s="55"/>
      <c r="B848" s="55"/>
      <c r="C848" s="342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358"/>
      <c r="Q848" s="358"/>
      <c r="R848" s="358"/>
      <c r="S848" s="55"/>
      <c r="T848" s="55"/>
      <c r="U848" s="55"/>
      <c r="V848" s="55"/>
      <c r="W848" s="55"/>
      <c r="X848" s="55"/>
      <c r="Y848" s="55"/>
      <c r="Z848" s="55"/>
    </row>
    <row r="849" spans="1:26" ht="12.75" customHeight="1">
      <c r="A849" s="55"/>
      <c r="B849" s="55"/>
      <c r="C849" s="342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358"/>
      <c r="Q849" s="358"/>
      <c r="R849" s="358"/>
      <c r="S849" s="55"/>
      <c r="T849" s="55"/>
      <c r="U849" s="55"/>
      <c r="V849" s="55"/>
      <c r="W849" s="55"/>
      <c r="X849" s="55"/>
      <c r="Y849" s="55"/>
      <c r="Z849" s="55"/>
    </row>
    <row r="850" spans="1:26" ht="12.75" customHeight="1">
      <c r="A850" s="55"/>
      <c r="B850" s="55"/>
      <c r="C850" s="342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358"/>
      <c r="Q850" s="358"/>
      <c r="R850" s="358"/>
      <c r="S850" s="55"/>
      <c r="T850" s="55"/>
      <c r="U850" s="55"/>
      <c r="V850" s="55"/>
      <c r="W850" s="55"/>
      <c r="X850" s="55"/>
      <c r="Y850" s="55"/>
      <c r="Z850" s="55"/>
    </row>
    <row r="851" spans="1:26" ht="12.75" customHeight="1">
      <c r="A851" s="55"/>
      <c r="B851" s="55"/>
      <c r="C851" s="342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358"/>
      <c r="Q851" s="358"/>
      <c r="R851" s="358"/>
      <c r="S851" s="55"/>
      <c r="T851" s="55"/>
      <c r="U851" s="55"/>
      <c r="V851" s="55"/>
      <c r="W851" s="55"/>
      <c r="X851" s="55"/>
      <c r="Y851" s="55"/>
      <c r="Z851" s="55"/>
    </row>
    <row r="852" spans="1:26" ht="12.75" customHeight="1">
      <c r="A852" s="55"/>
      <c r="B852" s="55"/>
      <c r="C852" s="342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358"/>
      <c r="Q852" s="358"/>
      <c r="R852" s="358"/>
      <c r="S852" s="55"/>
      <c r="T852" s="55"/>
      <c r="U852" s="55"/>
      <c r="V852" s="55"/>
      <c r="W852" s="55"/>
      <c r="X852" s="55"/>
      <c r="Y852" s="55"/>
      <c r="Z852" s="55"/>
    </row>
    <row r="853" spans="1:26" ht="12.75" customHeight="1">
      <c r="A853" s="55"/>
      <c r="B853" s="55"/>
      <c r="C853" s="342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358"/>
      <c r="Q853" s="358"/>
      <c r="R853" s="358"/>
      <c r="S853" s="55"/>
      <c r="T853" s="55"/>
      <c r="U853" s="55"/>
      <c r="V853" s="55"/>
      <c r="W853" s="55"/>
      <c r="X853" s="55"/>
      <c r="Y853" s="55"/>
      <c r="Z853" s="55"/>
    </row>
    <row r="854" spans="1:26" ht="12.75" customHeight="1">
      <c r="A854" s="55"/>
      <c r="B854" s="55"/>
      <c r="C854" s="342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358"/>
      <c r="Q854" s="358"/>
      <c r="R854" s="358"/>
      <c r="S854" s="55"/>
      <c r="T854" s="55"/>
      <c r="U854" s="55"/>
      <c r="V854" s="55"/>
      <c r="W854" s="55"/>
      <c r="X854" s="55"/>
      <c r="Y854" s="55"/>
      <c r="Z854" s="55"/>
    </row>
    <row r="855" spans="1:26" ht="12.75" customHeight="1">
      <c r="A855" s="55"/>
      <c r="B855" s="55"/>
      <c r="C855" s="342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358"/>
      <c r="Q855" s="358"/>
      <c r="R855" s="358"/>
      <c r="S855" s="55"/>
      <c r="T855" s="55"/>
      <c r="U855" s="55"/>
      <c r="V855" s="55"/>
      <c r="W855" s="55"/>
      <c r="X855" s="55"/>
      <c r="Y855" s="55"/>
      <c r="Z855" s="55"/>
    </row>
    <row r="856" spans="1:26" ht="12.75" customHeight="1">
      <c r="A856" s="55"/>
      <c r="B856" s="55"/>
      <c r="C856" s="342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358"/>
      <c r="Q856" s="358"/>
      <c r="R856" s="358"/>
      <c r="S856" s="55"/>
      <c r="T856" s="55"/>
      <c r="U856" s="55"/>
      <c r="V856" s="55"/>
      <c r="W856" s="55"/>
      <c r="X856" s="55"/>
      <c r="Y856" s="55"/>
      <c r="Z856" s="55"/>
    </row>
    <row r="857" spans="1:26" ht="12.75" customHeight="1">
      <c r="A857" s="55"/>
      <c r="B857" s="55"/>
      <c r="C857" s="342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358"/>
      <c r="Q857" s="358"/>
      <c r="R857" s="358"/>
      <c r="S857" s="55"/>
      <c r="T857" s="55"/>
      <c r="U857" s="55"/>
      <c r="V857" s="55"/>
      <c r="W857" s="55"/>
      <c r="X857" s="55"/>
      <c r="Y857" s="55"/>
      <c r="Z857" s="55"/>
    </row>
    <row r="858" spans="1:26" ht="12.75" customHeight="1">
      <c r="A858" s="55"/>
      <c r="B858" s="55"/>
      <c r="C858" s="342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358"/>
      <c r="Q858" s="358"/>
      <c r="R858" s="358"/>
      <c r="S858" s="55"/>
      <c r="T858" s="55"/>
      <c r="U858" s="55"/>
      <c r="V858" s="55"/>
      <c r="W858" s="55"/>
      <c r="X858" s="55"/>
      <c r="Y858" s="55"/>
      <c r="Z858" s="55"/>
    </row>
    <row r="859" spans="1:26" ht="12.75" customHeight="1">
      <c r="A859" s="55"/>
      <c r="B859" s="55"/>
      <c r="C859" s="342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358"/>
      <c r="Q859" s="358"/>
      <c r="R859" s="358"/>
      <c r="S859" s="55"/>
      <c r="T859" s="55"/>
      <c r="U859" s="55"/>
      <c r="V859" s="55"/>
      <c r="W859" s="55"/>
      <c r="X859" s="55"/>
      <c r="Y859" s="55"/>
      <c r="Z859" s="55"/>
    </row>
    <row r="860" spans="1:26" ht="12.75" customHeight="1">
      <c r="A860" s="55"/>
      <c r="B860" s="55"/>
      <c r="C860" s="342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358"/>
      <c r="Q860" s="358"/>
      <c r="R860" s="358"/>
      <c r="S860" s="55"/>
      <c r="T860" s="55"/>
      <c r="U860" s="55"/>
      <c r="V860" s="55"/>
      <c r="W860" s="55"/>
      <c r="X860" s="55"/>
      <c r="Y860" s="55"/>
      <c r="Z860" s="55"/>
    </row>
    <row r="861" spans="1:26" ht="12.75" customHeight="1">
      <c r="A861" s="55"/>
      <c r="B861" s="55"/>
      <c r="C861" s="342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358"/>
      <c r="Q861" s="358"/>
      <c r="R861" s="358"/>
      <c r="S861" s="55"/>
      <c r="T861" s="55"/>
      <c r="U861" s="55"/>
      <c r="V861" s="55"/>
      <c r="W861" s="55"/>
      <c r="X861" s="55"/>
      <c r="Y861" s="55"/>
      <c r="Z861" s="55"/>
    </row>
    <row r="862" spans="1:26" ht="12.75" customHeight="1">
      <c r="A862" s="55"/>
      <c r="B862" s="55"/>
      <c r="C862" s="342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358"/>
      <c r="Q862" s="358"/>
      <c r="R862" s="358"/>
      <c r="S862" s="55"/>
      <c r="T862" s="55"/>
      <c r="U862" s="55"/>
      <c r="V862" s="55"/>
      <c r="W862" s="55"/>
      <c r="X862" s="55"/>
      <c r="Y862" s="55"/>
      <c r="Z862" s="55"/>
    </row>
    <row r="863" spans="1:26" ht="12.75" customHeight="1">
      <c r="A863" s="55"/>
      <c r="B863" s="55"/>
      <c r="C863" s="342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358"/>
      <c r="Q863" s="358"/>
      <c r="R863" s="358"/>
      <c r="S863" s="55"/>
      <c r="T863" s="55"/>
      <c r="U863" s="55"/>
      <c r="V863" s="55"/>
      <c r="W863" s="55"/>
      <c r="X863" s="55"/>
      <c r="Y863" s="55"/>
      <c r="Z863" s="55"/>
    </row>
    <row r="864" spans="1:26" ht="12.75" customHeight="1">
      <c r="A864" s="55"/>
      <c r="B864" s="55"/>
      <c r="C864" s="342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358"/>
      <c r="Q864" s="358"/>
      <c r="R864" s="358"/>
      <c r="S864" s="55"/>
      <c r="T864" s="55"/>
      <c r="U864" s="55"/>
      <c r="V864" s="55"/>
      <c r="W864" s="55"/>
      <c r="X864" s="55"/>
      <c r="Y864" s="55"/>
      <c r="Z864" s="55"/>
    </row>
    <row r="865" spans="1:26" ht="12.75" customHeight="1">
      <c r="A865" s="55"/>
      <c r="B865" s="55"/>
      <c r="C865" s="342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358"/>
      <c r="Q865" s="358"/>
      <c r="R865" s="358"/>
      <c r="S865" s="55"/>
      <c r="T865" s="55"/>
      <c r="U865" s="55"/>
      <c r="V865" s="55"/>
      <c r="W865" s="55"/>
      <c r="X865" s="55"/>
      <c r="Y865" s="55"/>
      <c r="Z865" s="55"/>
    </row>
    <row r="866" spans="1:26" ht="12.75" customHeight="1">
      <c r="A866" s="55"/>
      <c r="B866" s="55"/>
      <c r="C866" s="342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358"/>
      <c r="Q866" s="358"/>
      <c r="R866" s="358"/>
      <c r="S866" s="55"/>
      <c r="T866" s="55"/>
      <c r="U866" s="55"/>
      <c r="V866" s="55"/>
      <c r="W866" s="55"/>
      <c r="X866" s="55"/>
      <c r="Y866" s="55"/>
      <c r="Z866" s="55"/>
    </row>
    <row r="867" spans="1:26" ht="12.75" customHeight="1">
      <c r="A867" s="55"/>
      <c r="B867" s="55"/>
      <c r="C867" s="342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358"/>
      <c r="Q867" s="358"/>
      <c r="R867" s="358"/>
      <c r="S867" s="55"/>
      <c r="T867" s="55"/>
      <c r="U867" s="55"/>
      <c r="V867" s="55"/>
      <c r="W867" s="55"/>
      <c r="X867" s="55"/>
      <c r="Y867" s="55"/>
      <c r="Z867" s="55"/>
    </row>
    <row r="868" spans="1:26" ht="12.75" customHeight="1">
      <c r="A868" s="55"/>
      <c r="B868" s="55"/>
      <c r="C868" s="342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358"/>
      <c r="Q868" s="358"/>
      <c r="R868" s="358"/>
      <c r="S868" s="55"/>
      <c r="T868" s="55"/>
      <c r="U868" s="55"/>
      <c r="V868" s="55"/>
      <c r="W868" s="55"/>
      <c r="X868" s="55"/>
      <c r="Y868" s="55"/>
      <c r="Z868" s="55"/>
    </row>
    <row r="869" spans="1:26" ht="12.75" customHeight="1">
      <c r="A869" s="55"/>
      <c r="B869" s="55"/>
      <c r="C869" s="342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358"/>
      <c r="Q869" s="358"/>
      <c r="R869" s="358"/>
      <c r="S869" s="55"/>
      <c r="T869" s="55"/>
      <c r="U869" s="55"/>
      <c r="V869" s="55"/>
      <c r="W869" s="55"/>
      <c r="X869" s="55"/>
      <c r="Y869" s="55"/>
      <c r="Z869" s="55"/>
    </row>
    <row r="870" spans="1:26" ht="12.75" customHeight="1">
      <c r="A870" s="55"/>
      <c r="B870" s="55"/>
      <c r="C870" s="342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358"/>
      <c r="Q870" s="358"/>
      <c r="R870" s="358"/>
      <c r="S870" s="55"/>
      <c r="T870" s="55"/>
      <c r="U870" s="55"/>
      <c r="V870" s="55"/>
      <c r="W870" s="55"/>
      <c r="X870" s="55"/>
      <c r="Y870" s="55"/>
      <c r="Z870" s="55"/>
    </row>
    <row r="871" spans="1:26" ht="12.75" customHeight="1">
      <c r="A871" s="55"/>
      <c r="B871" s="55"/>
      <c r="C871" s="342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358"/>
      <c r="Q871" s="358"/>
      <c r="R871" s="358"/>
      <c r="S871" s="55"/>
      <c r="T871" s="55"/>
      <c r="U871" s="55"/>
      <c r="V871" s="55"/>
      <c r="W871" s="55"/>
      <c r="X871" s="55"/>
      <c r="Y871" s="55"/>
      <c r="Z871" s="55"/>
    </row>
    <row r="872" spans="1:26" ht="12.75" customHeight="1">
      <c r="A872" s="55"/>
      <c r="B872" s="55"/>
      <c r="C872" s="342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358"/>
      <c r="Q872" s="358"/>
      <c r="R872" s="358"/>
      <c r="S872" s="55"/>
      <c r="T872" s="55"/>
      <c r="U872" s="55"/>
      <c r="V872" s="55"/>
      <c r="W872" s="55"/>
      <c r="X872" s="55"/>
      <c r="Y872" s="55"/>
      <c r="Z872" s="55"/>
    </row>
    <row r="873" spans="1:26" ht="12.75" customHeight="1">
      <c r="A873" s="55"/>
      <c r="B873" s="55"/>
      <c r="C873" s="342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358"/>
      <c r="Q873" s="358"/>
      <c r="R873" s="358"/>
      <c r="S873" s="55"/>
      <c r="T873" s="55"/>
      <c r="U873" s="55"/>
      <c r="V873" s="55"/>
      <c r="W873" s="55"/>
      <c r="X873" s="55"/>
      <c r="Y873" s="55"/>
      <c r="Z873" s="55"/>
    </row>
    <row r="874" spans="1:26" ht="12.75" customHeight="1">
      <c r="A874" s="55"/>
      <c r="B874" s="55"/>
      <c r="C874" s="342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358"/>
      <c r="Q874" s="358"/>
      <c r="R874" s="358"/>
      <c r="S874" s="55"/>
      <c r="T874" s="55"/>
      <c r="U874" s="55"/>
      <c r="V874" s="55"/>
      <c r="W874" s="55"/>
      <c r="X874" s="55"/>
      <c r="Y874" s="55"/>
      <c r="Z874" s="55"/>
    </row>
    <row r="875" spans="1:26" ht="12.75" customHeight="1">
      <c r="A875" s="55"/>
      <c r="B875" s="55"/>
      <c r="C875" s="342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358"/>
      <c r="Q875" s="358"/>
      <c r="R875" s="358"/>
      <c r="S875" s="55"/>
      <c r="T875" s="55"/>
      <c r="U875" s="55"/>
      <c r="V875" s="55"/>
      <c r="W875" s="55"/>
      <c r="X875" s="55"/>
      <c r="Y875" s="55"/>
      <c r="Z875" s="55"/>
    </row>
    <row r="876" spans="1:26" ht="12.75" customHeight="1">
      <c r="A876" s="55"/>
      <c r="B876" s="55"/>
      <c r="C876" s="342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358"/>
      <c r="Q876" s="358"/>
      <c r="R876" s="358"/>
      <c r="S876" s="55"/>
      <c r="T876" s="55"/>
      <c r="U876" s="55"/>
      <c r="V876" s="55"/>
      <c r="W876" s="55"/>
      <c r="X876" s="55"/>
      <c r="Y876" s="55"/>
      <c r="Z876" s="55"/>
    </row>
    <row r="877" spans="1:26" ht="12.75" customHeight="1">
      <c r="A877" s="55"/>
      <c r="B877" s="55"/>
      <c r="C877" s="342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358"/>
      <c r="Q877" s="358"/>
      <c r="R877" s="358"/>
      <c r="S877" s="55"/>
      <c r="T877" s="55"/>
      <c r="U877" s="55"/>
      <c r="V877" s="55"/>
      <c r="W877" s="55"/>
      <c r="X877" s="55"/>
      <c r="Y877" s="55"/>
      <c r="Z877" s="55"/>
    </row>
    <row r="878" spans="1:26" ht="12.75" customHeight="1">
      <c r="A878" s="55"/>
      <c r="B878" s="55"/>
      <c r="C878" s="342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358"/>
      <c r="Q878" s="358"/>
      <c r="R878" s="358"/>
      <c r="S878" s="55"/>
      <c r="T878" s="55"/>
      <c r="U878" s="55"/>
      <c r="V878" s="55"/>
      <c r="W878" s="55"/>
      <c r="X878" s="55"/>
      <c r="Y878" s="55"/>
      <c r="Z878" s="55"/>
    </row>
    <row r="879" spans="1:26" ht="12.75" customHeight="1">
      <c r="A879" s="55"/>
      <c r="B879" s="55"/>
      <c r="C879" s="342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358"/>
      <c r="Q879" s="358"/>
      <c r="R879" s="358"/>
      <c r="S879" s="55"/>
      <c r="T879" s="55"/>
      <c r="U879" s="55"/>
      <c r="V879" s="55"/>
      <c r="W879" s="55"/>
      <c r="X879" s="55"/>
      <c r="Y879" s="55"/>
      <c r="Z879" s="55"/>
    </row>
    <row r="880" spans="1:26" ht="12.75" customHeight="1">
      <c r="A880" s="55"/>
      <c r="B880" s="55"/>
      <c r="C880" s="342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358"/>
      <c r="Q880" s="358"/>
      <c r="R880" s="358"/>
      <c r="S880" s="55"/>
      <c r="T880" s="55"/>
      <c r="U880" s="55"/>
      <c r="V880" s="55"/>
      <c r="W880" s="55"/>
      <c r="X880" s="55"/>
      <c r="Y880" s="55"/>
      <c r="Z880" s="55"/>
    </row>
    <row r="881" spans="1:26" ht="12.75" customHeight="1">
      <c r="A881" s="55"/>
      <c r="B881" s="55"/>
      <c r="C881" s="342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358"/>
      <c r="Q881" s="358"/>
      <c r="R881" s="358"/>
      <c r="S881" s="55"/>
      <c r="T881" s="55"/>
      <c r="U881" s="55"/>
      <c r="V881" s="55"/>
      <c r="W881" s="55"/>
      <c r="X881" s="55"/>
      <c r="Y881" s="55"/>
      <c r="Z881" s="55"/>
    </row>
    <row r="882" spans="1:26" ht="12.75" customHeight="1">
      <c r="A882" s="55"/>
      <c r="B882" s="55"/>
      <c r="C882" s="342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358"/>
      <c r="Q882" s="358"/>
      <c r="R882" s="358"/>
      <c r="S882" s="55"/>
      <c r="T882" s="55"/>
      <c r="U882" s="55"/>
      <c r="V882" s="55"/>
      <c r="W882" s="55"/>
      <c r="X882" s="55"/>
      <c r="Y882" s="55"/>
      <c r="Z882" s="55"/>
    </row>
    <row r="883" spans="1:26" ht="12.75" customHeight="1">
      <c r="A883" s="55"/>
      <c r="B883" s="55"/>
      <c r="C883" s="342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358"/>
      <c r="Q883" s="358"/>
      <c r="R883" s="358"/>
      <c r="S883" s="55"/>
      <c r="T883" s="55"/>
      <c r="U883" s="55"/>
      <c r="V883" s="55"/>
      <c r="W883" s="55"/>
      <c r="X883" s="55"/>
      <c r="Y883" s="55"/>
      <c r="Z883" s="55"/>
    </row>
    <row r="884" spans="1:26" ht="12.75" customHeight="1">
      <c r="A884" s="55"/>
      <c r="B884" s="55"/>
      <c r="C884" s="342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358"/>
      <c r="Q884" s="358"/>
      <c r="R884" s="358"/>
      <c r="S884" s="55"/>
      <c r="T884" s="55"/>
      <c r="U884" s="55"/>
      <c r="V884" s="55"/>
      <c r="W884" s="55"/>
      <c r="X884" s="55"/>
      <c r="Y884" s="55"/>
      <c r="Z884" s="55"/>
    </row>
    <row r="885" spans="1:26" ht="12.75" customHeight="1">
      <c r="A885" s="55"/>
      <c r="B885" s="55"/>
      <c r="C885" s="342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358"/>
      <c r="Q885" s="358"/>
      <c r="R885" s="358"/>
      <c r="S885" s="55"/>
      <c r="T885" s="55"/>
      <c r="U885" s="55"/>
      <c r="V885" s="55"/>
      <c r="W885" s="55"/>
      <c r="X885" s="55"/>
      <c r="Y885" s="55"/>
      <c r="Z885" s="55"/>
    </row>
    <row r="886" spans="1:26" ht="12.75" customHeight="1">
      <c r="A886" s="55"/>
      <c r="B886" s="55"/>
      <c r="C886" s="342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358"/>
      <c r="Q886" s="358"/>
      <c r="R886" s="358"/>
      <c r="S886" s="55"/>
      <c r="T886" s="55"/>
      <c r="U886" s="55"/>
      <c r="V886" s="55"/>
      <c r="W886" s="55"/>
      <c r="X886" s="55"/>
      <c r="Y886" s="55"/>
      <c r="Z886" s="55"/>
    </row>
    <row r="887" spans="1:26" ht="12.75" customHeight="1">
      <c r="A887" s="55"/>
      <c r="B887" s="55"/>
      <c r="C887" s="342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358"/>
      <c r="Q887" s="358"/>
      <c r="R887" s="358"/>
      <c r="S887" s="55"/>
      <c r="T887" s="55"/>
      <c r="U887" s="55"/>
      <c r="V887" s="55"/>
      <c r="W887" s="55"/>
      <c r="X887" s="55"/>
      <c r="Y887" s="55"/>
      <c r="Z887" s="55"/>
    </row>
    <row r="888" spans="1:26" ht="12.75" customHeight="1">
      <c r="A888" s="55"/>
      <c r="B888" s="55"/>
      <c r="C888" s="342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358"/>
      <c r="Q888" s="358"/>
      <c r="R888" s="358"/>
      <c r="S888" s="55"/>
      <c r="T888" s="55"/>
      <c r="U888" s="55"/>
      <c r="V888" s="55"/>
      <c r="W888" s="55"/>
      <c r="X888" s="55"/>
      <c r="Y888" s="55"/>
      <c r="Z888" s="55"/>
    </row>
    <row r="889" spans="1:26" ht="12.75" customHeight="1">
      <c r="A889" s="55"/>
      <c r="B889" s="55"/>
      <c r="C889" s="342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358"/>
      <c r="Q889" s="358"/>
      <c r="R889" s="358"/>
      <c r="S889" s="55"/>
      <c r="T889" s="55"/>
      <c r="U889" s="55"/>
      <c r="V889" s="55"/>
      <c r="W889" s="55"/>
      <c r="X889" s="55"/>
      <c r="Y889" s="55"/>
      <c r="Z889" s="55"/>
    </row>
    <row r="890" spans="1:26" ht="12.75" customHeight="1">
      <c r="A890" s="55"/>
      <c r="B890" s="55"/>
      <c r="C890" s="342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358"/>
      <c r="Q890" s="358"/>
      <c r="R890" s="358"/>
      <c r="S890" s="55"/>
      <c r="T890" s="55"/>
      <c r="U890" s="55"/>
      <c r="V890" s="55"/>
      <c r="W890" s="55"/>
      <c r="X890" s="55"/>
      <c r="Y890" s="55"/>
      <c r="Z890" s="55"/>
    </row>
    <row r="891" spans="1:26" ht="12.75" customHeight="1">
      <c r="A891" s="55"/>
      <c r="B891" s="55"/>
      <c r="C891" s="342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358"/>
      <c r="Q891" s="358"/>
      <c r="R891" s="358"/>
      <c r="S891" s="55"/>
      <c r="T891" s="55"/>
      <c r="U891" s="55"/>
      <c r="V891" s="55"/>
      <c r="W891" s="55"/>
      <c r="X891" s="55"/>
      <c r="Y891" s="55"/>
      <c r="Z891" s="55"/>
    </row>
    <row r="892" spans="1:26" ht="12.75" customHeight="1">
      <c r="A892" s="55"/>
      <c r="B892" s="55"/>
      <c r="C892" s="342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358"/>
      <c r="Q892" s="358"/>
      <c r="R892" s="358"/>
      <c r="S892" s="55"/>
      <c r="T892" s="55"/>
      <c r="U892" s="55"/>
      <c r="V892" s="55"/>
      <c r="W892" s="55"/>
      <c r="X892" s="55"/>
      <c r="Y892" s="55"/>
      <c r="Z892" s="55"/>
    </row>
    <row r="893" spans="1:26" ht="12.75" customHeight="1">
      <c r="A893" s="55"/>
      <c r="B893" s="55"/>
      <c r="C893" s="342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358"/>
      <c r="Q893" s="358"/>
      <c r="R893" s="358"/>
      <c r="S893" s="55"/>
      <c r="T893" s="55"/>
      <c r="U893" s="55"/>
      <c r="V893" s="55"/>
      <c r="W893" s="55"/>
      <c r="X893" s="55"/>
      <c r="Y893" s="55"/>
      <c r="Z893" s="55"/>
    </row>
    <row r="894" spans="1:26" ht="12.75" customHeight="1">
      <c r="A894" s="55"/>
      <c r="B894" s="55"/>
      <c r="C894" s="342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358"/>
      <c r="Q894" s="358"/>
      <c r="R894" s="358"/>
      <c r="S894" s="55"/>
      <c r="T894" s="55"/>
      <c r="U894" s="55"/>
      <c r="V894" s="55"/>
      <c r="W894" s="55"/>
      <c r="X894" s="55"/>
      <c r="Y894" s="55"/>
      <c r="Z894" s="55"/>
    </row>
    <row r="895" spans="1:26" ht="12.75" customHeight="1">
      <c r="A895" s="55"/>
      <c r="B895" s="55"/>
      <c r="C895" s="342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358"/>
      <c r="Q895" s="358"/>
      <c r="R895" s="358"/>
      <c r="S895" s="55"/>
      <c r="T895" s="55"/>
      <c r="U895" s="55"/>
      <c r="V895" s="55"/>
      <c r="W895" s="55"/>
      <c r="X895" s="55"/>
      <c r="Y895" s="55"/>
      <c r="Z895" s="55"/>
    </row>
    <row r="896" spans="1:26" ht="12.75" customHeight="1">
      <c r="A896" s="55"/>
      <c r="B896" s="55"/>
      <c r="C896" s="342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358"/>
      <c r="Q896" s="358"/>
      <c r="R896" s="358"/>
      <c r="S896" s="55"/>
      <c r="T896" s="55"/>
      <c r="U896" s="55"/>
      <c r="V896" s="55"/>
      <c r="W896" s="55"/>
      <c r="X896" s="55"/>
      <c r="Y896" s="55"/>
      <c r="Z896" s="55"/>
    </row>
    <row r="897" spans="1:26" ht="12.75" customHeight="1">
      <c r="A897" s="55"/>
      <c r="B897" s="55"/>
      <c r="C897" s="342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358"/>
      <c r="Q897" s="358"/>
      <c r="R897" s="358"/>
      <c r="S897" s="55"/>
      <c r="T897" s="55"/>
      <c r="U897" s="55"/>
      <c r="V897" s="55"/>
      <c r="W897" s="55"/>
      <c r="X897" s="55"/>
      <c r="Y897" s="55"/>
      <c r="Z897" s="55"/>
    </row>
    <row r="898" spans="1:26" ht="12.75" customHeight="1">
      <c r="A898" s="55"/>
      <c r="B898" s="55"/>
      <c r="C898" s="342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358"/>
      <c r="Q898" s="358"/>
      <c r="R898" s="358"/>
      <c r="S898" s="55"/>
      <c r="T898" s="55"/>
      <c r="U898" s="55"/>
      <c r="V898" s="55"/>
      <c r="W898" s="55"/>
      <c r="X898" s="55"/>
      <c r="Y898" s="55"/>
      <c r="Z898" s="55"/>
    </row>
    <row r="899" spans="1:26" ht="12.75" customHeight="1">
      <c r="A899" s="55"/>
      <c r="B899" s="55"/>
      <c r="C899" s="342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358"/>
      <c r="Q899" s="358"/>
      <c r="R899" s="358"/>
      <c r="S899" s="55"/>
      <c r="T899" s="55"/>
      <c r="U899" s="55"/>
      <c r="V899" s="55"/>
      <c r="W899" s="55"/>
      <c r="X899" s="55"/>
      <c r="Y899" s="55"/>
      <c r="Z899" s="55"/>
    </row>
    <row r="900" spans="1:26" ht="12.75" customHeight="1">
      <c r="A900" s="55"/>
      <c r="B900" s="55"/>
      <c r="C900" s="342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358"/>
      <c r="Q900" s="358"/>
      <c r="R900" s="358"/>
      <c r="S900" s="55"/>
      <c r="T900" s="55"/>
      <c r="U900" s="55"/>
      <c r="V900" s="55"/>
      <c r="W900" s="55"/>
      <c r="X900" s="55"/>
      <c r="Y900" s="55"/>
      <c r="Z900" s="55"/>
    </row>
    <row r="901" spans="1:26" ht="12.75" customHeight="1">
      <c r="A901" s="55"/>
      <c r="B901" s="55"/>
      <c r="C901" s="342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358"/>
      <c r="Q901" s="358"/>
      <c r="R901" s="358"/>
      <c r="S901" s="55"/>
      <c r="T901" s="55"/>
      <c r="U901" s="55"/>
      <c r="V901" s="55"/>
      <c r="W901" s="55"/>
      <c r="X901" s="55"/>
      <c r="Y901" s="55"/>
      <c r="Z901" s="55"/>
    </row>
    <row r="902" spans="1:26" ht="12.75" customHeight="1">
      <c r="A902" s="55"/>
      <c r="B902" s="55"/>
      <c r="C902" s="342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358"/>
      <c r="Q902" s="358"/>
      <c r="R902" s="358"/>
      <c r="S902" s="55"/>
      <c r="T902" s="55"/>
      <c r="U902" s="55"/>
      <c r="V902" s="55"/>
      <c r="W902" s="55"/>
      <c r="X902" s="55"/>
      <c r="Y902" s="55"/>
      <c r="Z902" s="55"/>
    </row>
    <row r="903" spans="1:26" ht="12.75" customHeight="1">
      <c r="A903" s="55"/>
      <c r="B903" s="55"/>
      <c r="C903" s="342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358"/>
      <c r="Q903" s="358"/>
      <c r="R903" s="358"/>
      <c r="S903" s="55"/>
      <c r="T903" s="55"/>
      <c r="U903" s="55"/>
      <c r="V903" s="55"/>
      <c r="W903" s="55"/>
      <c r="X903" s="55"/>
      <c r="Y903" s="55"/>
      <c r="Z903" s="55"/>
    </row>
    <row r="904" spans="1:26" ht="12.75" customHeight="1">
      <c r="A904" s="55"/>
      <c r="B904" s="55"/>
      <c r="C904" s="342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358"/>
      <c r="Q904" s="358"/>
      <c r="R904" s="358"/>
      <c r="S904" s="55"/>
      <c r="T904" s="55"/>
      <c r="U904" s="55"/>
      <c r="V904" s="55"/>
      <c r="W904" s="55"/>
      <c r="X904" s="55"/>
      <c r="Y904" s="55"/>
      <c r="Z904" s="55"/>
    </row>
    <row r="905" spans="1:26" ht="12.75" customHeight="1">
      <c r="A905" s="55"/>
      <c r="B905" s="55"/>
      <c r="C905" s="342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358"/>
      <c r="Q905" s="358"/>
      <c r="R905" s="358"/>
      <c r="S905" s="55"/>
      <c r="T905" s="55"/>
      <c r="U905" s="55"/>
      <c r="V905" s="55"/>
      <c r="W905" s="55"/>
      <c r="X905" s="55"/>
      <c r="Y905" s="55"/>
      <c r="Z905" s="55"/>
    </row>
    <row r="906" spans="1:26" ht="12.75" customHeight="1">
      <c r="A906" s="55"/>
      <c r="B906" s="55"/>
      <c r="C906" s="342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358"/>
      <c r="Q906" s="358"/>
      <c r="R906" s="358"/>
      <c r="S906" s="55"/>
      <c r="T906" s="55"/>
      <c r="U906" s="55"/>
      <c r="V906" s="55"/>
      <c r="W906" s="55"/>
      <c r="X906" s="55"/>
      <c r="Y906" s="55"/>
      <c r="Z906" s="55"/>
    </row>
    <row r="907" spans="1:26" ht="12.75" customHeight="1">
      <c r="A907" s="55"/>
      <c r="B907" s="55"/>
      <c r="C907" s="342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358"/>
      <c r="Q907" s="358"/>
      <c r="R907" s="358"/>
      <c r="S907" s="55"/>
      <c r="T907" s="55"/>
      <c r="U907" s="55"/>
      <c r="V907" s="55"/>
      <c r="W907" s="55"/>
      <c r="X907" s="55"/>
      <c r="Y907" s="55"/>
      <c r="Z907" s="55"/>
    </row>
    <row r="908" spans="1:26" ht="12.75" customHeight="1">
      <c r="A908" s="55"/>
      <c r="B908" s="55"/>
      <c r="C908" s="342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358"/>
      <c r="Q908" s="358"/>
      <c r="R908" s="358"/>
      <c r="S908" s="55"/>
      <c r="T908" s="55"/>
      <c r="U908" s="55"/>
      <c r="V908" s="55"/>
      <c r="W908" s="55"/>
      <c r="X908" s="55"/>
      <c r="Y908" s="55"/>
      <c r="Z908" s="55"/>
    </row>
    <row r="909" spans="1:26" ht="12.75" customHeight="1">
      <c r="A909" s="55"/>
      <c r="B909" s="55"/>
      <c r="C909" s="342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358"/>
      <c r="Q909" s="358"/>
      <c r="R909" s="358"/>
      <c r="S909" s="55"/>
      <c r="T909" s="55"/>
      <c r="U909" s="55"/>
      <c r="V909" s="55"/>
      <c r="W909" s="55"/>
      <c r="X909" s="55"/>
      <c r="Y909" s="55"/>
      <c r="Z909" s="55"/>
    </row>
    <row r="910" spans="1:26" ht="12.75" customHeight="1">
      <c r="A910" s="55"/>
      <c r="B910" s="55"/>
      <c r="C910" s="342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358"/>
      <c r="Q910" s="358"/>
      <c r="R910" s="358"/>
      <c r="S910" s="55"/>
      <c r="T910" s="55"/>
      <c r="U910" s="55"/>
      <c r="V910" s="55"/>
      <c r="W910" s="55"/>
      <c r="X910" s="55"/>
      <c r="Y910" s="55"/>
      <c r="Z910" s="55"/>
    </row>
    <row r="911" spans="1:26" ht="12.75" customHeight="1">
      <c r="A911" s="55"/>
      <c r="B911" s="55"/>
      <c r="C911" s="342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358"/>
      <c r="Q911" s="358"/>
      <c r="R911" s="358"/>
      <c r="S911" s="55"/>
      <c r="T911" s="55"/>
      <c r="U911" s="55"/>
      <c r="V911" s="55"/>
      <c r="W911" s="55"/>
      <c r="X911" s="55"/>
      <c r="Y911" s="55"/>
      <c r="Z911" s="55"/>
    </row>
    <row r="912" spans="1:26" ht="12.75" customHeight="1">
      <c r="A912" s="55"/>
      <c r="B912" s="55"/>
      <c r="C912" s="342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358"/>
      <c r="Q912" s="358"/>
      <c r="R912" s="358"/>
      <c r="S912" s="55"/>
      <c r="T912" s="55"/>
      <c r="U912" s="55"/>
      <c r="V912" s="55"/>
      <c r="W912" s="55"/>
      <c r="X912" s="55"/>
      <c r="Y912" s="55"/>
      <c r="Z912" s="55"/>
    </row>
    <row r="913" spans="1:26" ht="12.75" customHeight="1">
      <c r="A913" s="55"/>
      <c r="B913" s="55"/>
      <c r="C913" s="342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358"/>
      <c r="Q913" s="358"/>
      <c r="R913" s="358"/>
      <c r="S913" s="55"/>
      <c r="T913" s="55"/>
      <c r="U913" s="55"/>
      <c r="V913" s="55"/>
      <c r="W913" s="55"/>
      <c r="X913" s="55"/>
      <c r="Y913" s="55"/>
      <c r="Z913" s="55"/>
    </row>
    <row r="914" spans="1:26" ht="12.75" customHeight="1">
      <c r="A914" s="55"/>
      <c r="B914" s="55"/>
      <c r="C914" s="342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358"/>
      <c r="Q914" s="358"/>
      <c r="R914" s="358"/>
      <c r="S914" s="55"/>
      <c r="T914" s="55"/>
      <c r="U914" s="55"/>
      <c r="V914" s="55"/>
      <c r="W914" s="55"/>
      <c r="X914" s="55"/>
      <c r="Y914" s="55"/>
      <c r="Z914" s="55"/>
    </row>
    <row r="915" spans="1:26" ht="12.75" customHeight="1">
      <c r="A915" s="55"/>
      <c r="B915" s="55"/>
      <c r="C915" s="342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358"/>
      <c r="Q915" s="358"/>
      <c r="R915" s="358"/>
      <c r="S915" s="55"/>
      <c r="T915" s="55"/>
      <c r="U915" s="55"/>
      <c r="V915" s="55"/>
      <c r="W915" s="55"/>
      <c r="X915" s="55"/>
      <c r="Y915" s="55"/>
      <c r="Z915" s="55"/>
    </row>
    <row r="916" spans="1:26" ht="12.75" customHeight="1">
      <c r="A916" s="55"/>
      <c r="B916" s="55"/>
      <c r="C916" s="342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358"/>
      <c r="Q916" s="358"/>
      <c r="R916" s="358"/>
      <c r="S916" s="55"/>
      <c r="T916" s="55"/>
      <c r="U916" s="55"/>
      <c r="V916" s="55"/>
      <c r="W916" s="55"/>
      <c r="X916" s="55"/>
      <c r="Y916" s="55"/>
      <c r="Z916" s="55"/>
    </row>
    <row r="917" spans="1:26" ht="12.75" customHeight="1">
      <c r="A917" s="55"/>
      <c r="B917" s="55"/>
      <c r="C917" s="342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358"/>
      <c r="Q917" s="358"/>
      <c r="R917" s="358"/>
      <c r="S917" s="55"/>
      <c r="T917" s="55"/>
      <c r="U917" s="55"/>
      <c r="V917" s="55"/>
      <c r="W917" s="55"/>
      <c r="X917" s="55"/>
      <c r="Y917" s="55"/>
      <c r="Z917" s="55"/>
    </row>
    <row r="918" spans="1:26" ht="12.75" customHeight="1">
      <c r="A918" s="55"/>
      <c r="B918" s="55"/>
      <c r="C918" s="342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358"/>
      <c r="Q918" s="358"/>
      <c r="R918" s="358"/>
      <c r="S918" s="55"/>
      <c r="T918" s="55"/>
      <c r="U918" s="55"/>
      <c r="V918" s="55"/>
      <c r="W918" s="55"/>
      <c r="X918" s="55"/>
      <c r="Y918" s="55"/>
      <c r="Z918" s="55"/>
    </row>
    <row r="919" spans="1:26" ht="12.75" customHeight="1">
      <c r="A919" s="55"/>
      <c r="B919" s="55"/>
      <c r="C919" s="342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358"/>
      <c r="Q919" s="358"/>
      <c r="R919" s="358"/>
      <c r="S919" s="55"/>
      <c r="T919" s="55"/>
      <c r="U919" s="55"/>
      <c r="V919" s="55"/>
      <c r="W919" s="55"/>
      <c r="X919" s="55"/>
      <c r="Y919" s="55"/>
      <c r="Z919" s="55"/>
    </row>
    <row r="920" spans="1:26" ht="12.75" customHeight="1">
      <c r="A920" s="55"/>
      <c r="B920" s="55"/>
      <c r="C920" s="342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358"/>
      <c r="Q920" s="358"/>
      <c r="R920" s="358"/>
      <c r="S920" s="55"/>
      <c r="T920" s="55"/>
      <c r="U920" s="55"/>
      <c r="V920" s="55"/>
      <c r="W920" s="55"/>
      <c r="X920" s="55"/>
      <c r="Y920" s="55"/>
      <c r="Z920" s="55"/>
    </row>
    <row r="921" spans="1:26" ht="12.75" customHeight="1">
      <c r="A921" s="55"/>
      <c r="B921" s="55"/>
      <c r="C921" s="342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358"/>
      <c r="Q921" s="358"/>
      <c r="R921" s="358"/>
      <c r="S921" s="55"/>
      <c r="T921" s="55"/>
      <c r="U921" s="55"/>
      <c r="V921" s="55"/>
      <c r="W921" s="55"/>
      <c r="X921" s="55"/>
      <c r="Y921" s="55"/>
      <c r="Z921" s="55"/>
    </row>
    <row r="922" spans="1:26" ht="12.75" customHeight="1">
      <c r="A922" s="55"/>
      <c r="B922" s="55"/>
      <c r="C922" s="342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358"/>
      <c r="Q922" s="358"/>
      <c r="R922" s="358"/>
      <c r="S922" s="55"/>
      <c r="T922" s="55"/>
      <c r="U922" s="55"/>
      <c r="V922" s="55"/>
      <c r="W922" s="55"/>
      <c r="X922" s="55"/>
      <c r="Y922" s="55"/>
      <c r="Z922" s="55"/>
    </row>
    <row r="923" spans="1:26" ht="12.75" customHeight="1">
      <c r="A923" s="55"/>
      <c r="B923" s="55"/>
      <c r="C923" s="342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358"/>
      <c r="Q923" s="358"/>
      <c r="R923" s="358"/>
      <c r="S923" s="55"/>
      <c r="T923" s="55"/>
      <c r="U923" s="55"/>
      <c r="V923" s="55"/>
      <c r="W923" s="55"/>
      <c r="X923" s="55"/>
      <c r="Y923" s="55"/>
      <c r="Z923" s="55"/>
    </row>
    <row r="924" spans="1:26" ht="12.75" customHeight="1">
      <c r="A924" s="55"/>
      <c r="B924" s="55"/>
      <c r="C924" s="342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358"/>
      <c r="Q924" s="358"/>
      <c r="R924" s="358"/>
      <c r="S924" s="55"/>
      <c r="T924" s="55"/>
      <c r="U924" s="55"/>
      <c r="V924" s="55"/>
      <c r="W924" s="55"/>
      <c r="X924" s="55"/>
      <c r="Y924" s="55"/>
      <c r="Z924" s="55"/>
    </row>
    <row r="925" spans="1:26" ht="12.75" customHeight="1">
      <c r="A925" s="55"/>
      <c r="B925" s="55"/>
      <c r="C925" s="342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358"/>
      <c r="Q925" s="358"/>
      <c r="R925" s="358"/>
      <c r="S925" s="55"/>
      <c r="T925" s="55"/>
      <c r="U925" s="55"/>
      <c r="V925" s="55"/>
      <c r="W925" s="55"/>
      <c r="X925" s="55"/>
      <c r="Y925" s="55"/>
      <c r="Z925" s="55"/>
    </row>
    <row r="926" spans="1:26" ht="12.75" customHeight="1">
      <c r="A926" s="55"/>
      <c r="B926" s="55"/>
      <c r="C926" s="342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358"/>
      <c r="Q926" s="358"/>
      <c r="R926" s="358"/>
      <c r="S926" s="55"/>
      <c r="T926" s="55"/>
      <c r="U926" s="55"/>
      <c r="V926" s="55"/>
      <c r="W926" s="55"/>
      <c r="X926" s="55"/>
      <c r="Y926" s="55"/>
      <c r="Z926" s="55"/>
    </row>
    <row r="927" spans="1:26" ht="12.75" customHeight="1">
      <c r="A927" s="55"/>
      <c r="B927" s="55"/>
      <c r="C927" s="342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358"/>
      <c r="Q927" s="358"/>
      <c r="R927" s="358"/>
      <c r="S927" s="55"/>
      <c r="T927" s="55"/>
      <c r="U927" s="55"/>
      <c r="V927" s="55"/>
      <c r="W927" s="55"/>
      <c r="X927" s="55"/>
      <c r="Y927" s="55"/>
      <c r="Z927" s="55"/>
    </row>
    <row r="928" spans="1:26" ht="12.75" customHeight="1">
      <c r="A928" s="55"/>
      <c r="B928" s="55"/>
      <c r="C928" s="342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358"/>
      <c r="Q928" s="358"/>
      <c r="R928" s="358"/>
      <c r="S928" s="55"/>
      <c r="T928" s="55"/>
      <c r="U928" s="55"/>
      <c r="V928" s="55"/>
      <c r="W928" s="55"/>
      <c r="X928" s="55"/>
      <c r="Y928" s="55"/>
      <c r="Z928" s="55"/>
    </row>
    <row r="929" spans="1:26" ht="12.75" customHeight="1">
      <c r="A929" s="55"/>
      <c r="B929" s="55"/>
      <c r="C929" s="342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358"/>
      <c r="Q929" s="358"/>
      <c r="R929" s="358"/>
      <c r="S929" s="55"/>
      <c r="T929" s="55"/>
      <c r="U929" s="55"/>
      <c r="V929" s="55"/>
      <c r="W929" s="55"/>
      <c r="X929" s="55"/>
      <c r="Y929" s="55"/>
      <c r="Z929" s="55"/>
    </row>
    <row r="930" spans="1:26" ht="12.75" customHeight="1">
      <c r="A930" s="55"/>
      <c r="B930" s="55"/>
      <c r="C930" s="342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358"/>
      <c r="Q930" s="358"/>
      <c r="R930" s="358"/>
      <c r="S930" s="55"/>
      <c r="T930" s="55"/>
      <c r="U930" s="55"/>
      <c r="V930" s="55"/>
      <c r="W930" s="55"/>
      <c r="X930" s="55"/>
      <c r="Y930" s="55"/>
      <c r="Z930" s="55"/>
    </row>
    <row r="931" spans="1:26" ht="12.75" customHeight="1">
      <c r="A931" s="55"/>
      <c r="B931" s="55"/>
      <c r="C931" s="342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358"/>
      <c r="Q931" s="358"/>
      <c r="R931" s="358"/>
      <c r="S931" s="55"/>
      <c r="T931" s="55"/>
      <c r="U931" s="55"/>
      <c r="V931" s="55"/>
      <c r="W931" s="55"/>
      <c r="X931" s="55"/>
      <c r="Y931" s="55"/>
      <c r="Z931" s="55"/>
    </row>
    <row r="932" spans="1:26" ht="12.75" customHeight="1">
      <c r="A932" s="55"/>
      <c r="B932" s="55"/>
      <c r="C932" s="342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358"/>
      <c r="Q932" s="358"/>
      <c r="R932" s="358"/>
      <c r="S932" s="55"/>
      <c r="T932" s="55"/>
      <c r="U932" s="55"/>
      <c r="V932" s="55"/>
      <c r="W932" s="55"/>
      <c r="X932" s="55"/>
      <c r="Y932" s="55"/>
      <c r="Z932" s="55"/>
    </row>
    <row r="933" spans="1:26" ht="12.75" customHeight="1">
      <c r="A933" s="55"/>
      <c r="B933" s="55"/>
      <c r="C933" s="342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358"/>
      <c r="Q933" s="358"/>
      <c r="R933" s="358"/>
      <c r="S933" s="55"/>
      <c r="T933" s="55"/>
      <c r="U933" s="55"/>
      <c r="V933" s="55"/>
      <c r="W933" s="55"/>
      <c r="X933" s="55"/>
      <c r="Y933" s="55"/>
      <c r="Z933" s="55"/>
    </row>
    <row r="934" spans="1:26" ht="12.75" customHeight="1">
      <c r="A934" s="55"/>
      <c r="B934" s="55"/>
      <c r="C934" s="342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358"/>
      <c r="Q934" s="358"/>
      <c r="R934" s="358"/>
      <c r="S934" s="55"/>
      <c r="T934" s="55"/>
      <c r="U934" s="55"/>
      <c r="V934" s="55"/>
      <c r="W934" s="55"/>
      <c r="X934" s="55"/>
      <c r="Y934" s="55"/>
      <c r="Z934" s="55"/>
    </row>
    <row r="935" spans="1:26" ht="12.75" customHeight="1">
      <c r="A935" s="55"/>
      <c r="B935" s="55"/>
      <c r="C935" s="342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358"/>
      <c r="Q935" s="358"/>
      <c r="R935" s="358"/>
      <c r="S935" s="55"/>
      <c r="T935" s="55"/>
      <c r="U935" s="55"/>
      <c r="V935" s="55"/>
      <c r="W935" s="55"/>
      <c r="X935" s="55"/>
      <c r="Y935" s="55"/>
      <c r="Z935" s="55"/>
    </row>
    <row r="936" spans="1:26" ht="12.75" customHeight="1">
      <c r="A936" s="55"/>
      <c r="B936" s="55"/>
      <c r="C936" s="342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358"/>
      <c r="Q936" s="358"/>
      <c r="R936" s="358"/>
      <c r="S936" s="55"/>
      <c r="T936" s="55"/>
      <c r="U936" s="55"/>
      <c r="V936" s="55"/>
      <c r="W936" s="55"/>
      <c r="X936" s="55"/>
      <c r="Y936" s="55"/>
      <c r="Z936" s="55"/>
    </row>
    <row r="937" spans="1:26" ht="12.75" customHeight="1">
      <c r="A937" s="55"/>
      <c r="B937" s="55"/>
      <c r="C937" s="342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358"/>
      <c r="Q937" s="358"/>
      <c r="R937" s="358"/>
      <c r="S937" s="55"/>
      <c r="T937" s="55"/>
      <c r="U937" s="55"/>
      <c r="V937" s="55"/>
      <c r="W937" s="55"/>
      <c r="X937" s="55"/>
      <c r="Y937" s="55"/>
      <c r="Z937" s="55"/>
    </row>
    <row r="938" spans="1:26" ht="12.75" customHeight="1">
      <c r="A938" s="55"/>
      <c r="B938" s="55"/>
      <c r="C938" s="342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358"/>
      <c r="Q938" s="358"/>
      <c r="R938" s="358"/>
      <c r="S938" s="55"/>
      <c r="T938" s="55"/>
      <c r="U938" s="55"/>
      <c r="V938" s="55"/>
      <c r="W938" s="55"/>
      <c r="X938" s="55"/>
      <c r="Y938" s="55"/>
      <c r="Z938" s="55"/>
    </row>
    <row r="939" spans="1:26" ht="12.75" customHeight="1">
      <c r="A939" s="55"/>
      <c r="B939" s="55"/>
      <c r="C939" s="342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358"/>
      <c r="Q939" s="358"/>
      <c r="R939" s="358"/>
      <c r="S939" s="55"/>
      <c r="T939" s="55"/>
      <c r="U939" s="55"/>
      <c r="V939" s="55"/>
      <c r="W939" s="55"/>
      <c r="X939" s="55"/>
      <c r="Y939" s="55"/>
      <c r="Z939" s="55"/>
    </row>
    <row r="940" spans="1:26" ht="12.75" customHeight="1">
      <c r="A940" s="55"/>
      <c r="B940" s="55"/>
      <c r="C940" s="342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358"/>
      <c r="Q940" s="358"/>
      <c r="R940" s="358"/>
      <c r="S940" s="55"/>
      <c r="T940" s="55"/>
      <c r="U940" s="55"/>
      <c r="V940" s="55"/>
      <c r="W940" s="55"/>
      <c r="X940" s="55"/>
      <c r="Y940" s="55"/>
      <c r="Z940" s="55"/>
    </row>
    <row r="941" spans="1:26" ht="12.75" customHeight="1">
      <c r="A941" s="55"/>
      <c r="B941" s="55"/>
      <c r="C941" s="342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358"/>
      <c r="Q941" s="358"/>
      <c r="R941" s="358"/>
      <c r="S941" s="55"/>
      <c r="T941" s="55"/>
      <c r="U941" s="55"/>
      <c r="V941" s="55"/>
      <c r="W941" s="55"/>
      <c r="X941" s="55"/>
      <c r="Y941" s="55"/>
      <c r="Z941" s="55"/>
    </row>
    <row r="942" spans="1:26" ht="12.75" customHeight="1">
      <c r="A942" s="55"/>
      <c r="B942" s="55"/>
      <c r="C942" s="342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358"/>
      <c r="Q942" s="358"/>
      <c r="R942" s="358"/>
      <c r="S942" s="55"/>
      <c r="T942" s="55"/>
      <c r="U942" s="55"/>
      <c r="V942" s="55"/>
      <c r="W942" s="55"/>
      <c r="X942" s="55"/>
      <c r="Y942" s="55"/>
      <c r="Z942" s="55"/>
    </row>
    <row r="943" spans="1:26" ht="12.75" customHeight="1">
      <c r="A943" s="55"/>
      <c r="B943" s="55"/>
      <c r="C943" s="342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358"/>
      <c r="Q943" s="358"/>
      <c r="R943" s="358"/>
      <c r="S943" s="55"/>
      <c r="T943" s="55"/>
      <c r="U943" s="55"/>
      <c r="V943" s="55"/>
      <c r="W943" s="55"/>
      <c r="X943" s="55"/>
      <c r="Y943" s="55"/>
      <c r="Z943" s="55"/>
    </row>
    <row r="944" spans="1:26" ht="12.75" customHeight="1">
      <c r="A944" s="55"/>
      <c r="B944" s="55"/>
      <c r="C944" s="342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358"/>
      <c r="Q944" s="358"/>
      <c r="R944" s="358"/>
      <c r="S944" s="55"/>
      <c r="T944" s="55"/>
      <c r="U944" s="55"/>
      <c r="V944" s="55"/>
      <c r="W944" s="55"/>
      <c r="X944" s="55"/>
      <c r="Y944" s="55"/>
      <c r="Z944" s="55"/>
    </row>
    <row r="945" spans="1:26" ht="12.75" customHeight="1">
      <c r="A945" s="55"/>
      <c r="B945" s="55"/>
      <c r="C945" s="342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358"/>
      <c r="Q945" s="358"/>
      <c r="R945" s="358"/>
      <c r="S945" s="55"/>
      <c r="T945" s="55"/>
      <c r="U945" s="55"/>
      <c r="V945" s="55"/>
      <c r="W945" s="55"/>
      <c r="X945" s="55"/>
      <c r="Y945" s="55"/>
      <c r="Z945" s="55"/>
    </row>
    <row r="946" spans="1:26" ht="12.75" customHeight="1">
      <c r="A946" s="55"/>
      <c r="B946" s="55"/>
      <c r="C946" s="342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358"/>
      <c r="Q946" s="358"/>
      <c r="R946" s="358"/>
      <c r="S946" s="55"/>
      <c r="T946" s="55"/>
      <c r="U946" s="55"/>
      <c r="V946" s="55"/>
      <c r="W946" s="55"/>
      <c r="X946" s="55"/>
      <c r="Y946" s="55"/>
      <c r="Z946" s="55"/>
    </row>
    <row r="947" spans="1:26" ht="12.75" customHeight="1">
      <c r="A947" s="55"/>
      <c r="B947" s="55"/>
      <c r="C947" s="342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358"/>
      <c r="Q947" s="358"/>
      <c r="R947" s="358"/>
      <c r="S947" s="55"/>
      <c r="T947" s="55"/>
      <c r="U947" s="55"/>
      <c r="V947" s="55"/>
      <c r="W947" s="55"/>
      <c r="X947" s="55"/>
      <c r="Y947" s="55"/>
      <c r="Z947" s="55"/>
    </row>
    <row r="948" spans="1:26" ht="12.75" customHeight="1">
      <c r="A948" s="55"/>
      <c r="B948" s="55"/>
      <c r="C948" s="342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358"/>
      <c r="Q948" s="358"/>
      <c r="R948" s="358"/>
      <c r="S948" s="55"/>
      <c r="T948" s="55"/>
      <c r="U948" s="55"/>
      <c r="V948" s="55"/>
      <c r="W948" s="55"/>
      <c r="X948" s="55"/>
      <c r="Y948" s="55"/>
      <c r="Z948" s="55"/>
    </row>
    <row r="949" spans="1:26" ht="12.75" customHeight="1">
      <c r="A949" s="55"/>
      <c r="B949" s="55"/>
      <c r="C949" s="342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358"/>
      <c r="Q949" s="358"/>
      <c r="R949" s="358"/>
      <c r="S949" s="55"/>
      <c r="T949" s="55"/>
      <c r="U949" s="55"/>
      <c r="V949" s="55"/>
      <c r="W949" s="55"/>
      <c r="X949" s="55"/>
      <c r="Y949" s="55"/>
      <c r="Z949" s="55"/>
    </row>
    <row r="950" spans="1:26" ht="12.75" customHeight="1">
      <c r="A950" s="55"/>
      <c r="B950" s="55"/>
      <c r="C950" s="342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358"/>
      <c r="Q950" s="358"/>
      <c r="R950" s="358"/>
      <c r="S950" s="55"/>
      <c r="T950" s="55"/>
      <c r="U950" s="55"/>
      <c r="V950" s="55"/>
      <c r="W950" s="55"/>
      <c r="X950" s="55"/>
      <c r="Y950" s="55"/>
      <c r="Z950" s="55"/>
    </row>
    <row r="951" spans="1:26" ht="12.75" customHeight="1">
      <c r="A951" s="55"/>
      <c r="B951" s="55"/>
      <c r="C951" s="342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358"/>
      <c r="Q951" s="358"/>
      <c r="R951" s="358"/>
      <c r="S951" s="55"/>
      <c r="T951" s="55"/>
      <c r="U951" s="55"/>
      <c r="V951" s="55"/>
      <c r="W951" s="55"/>
      <c r="X951" s="55"/>
      <c r="Y951" s="55"/>
      <c r="Z951" s="55"/>
    </row>
    <row r="952" spans="1:26" ht="12.75" customHeight="1">
      <c r="A952" s="55"/>
      <c r="B952" s="55"/>
      <c r="C952" s="342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358"/>
      <c r="Q952" s="358"/>
      <c r="R952" s="358"/>
      <c r="S952" s="55"/>
      <c r="T952" s="55"/>
      <c r="U952" s="55"/>
      <c r="V952" s="55"/>
      <c r="W952" s="55"/>
      <c r="X952" s="55"/>
      <c r="Y952" s="55"/>
      <c r="Z952" s="55"/>
    </row>
    <row r="953" spans="1:26" ht="12.75" customHeight="1">
      <c r="A953" s="55"/>
      <c r="B953" s="55"/>
      <c r="C953" s="342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358"/>
      <c r="Q953" s="358"/>
      <c r="R953" s="358"/>
      <c r="S953" s="55"/>
      <c r="T953" s="55"/>
      <c r="U953" s="55"/>
      <c r="V953" s="55"/>
      <c r="W953" s="55"/>
      <c r="X953" s="55"/>
      <c r="Y953" s="55"/>
      <c r="Z953" s="55"/>
    </row>
    <row r="954" spans="1:26" ht="12.75" customHeight="1">
      <c r="A954" s="55"/>
      <c r="B954" s="55"/>
      <c r="C954" s="342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358"/>
      <c r="Q954" s="358"/>
      <c r="R954" s="358"/>
      <c r="S954" s="55"/>
      <c r="T954" s="55"/>
      <c r="U954" s="55"/>
      <c r="V954" s="55"/>
      <c r="W954" s="55"/>
      <c r="X954" s="55"/>
      <c r="Y954" s="55"/>
      <c r="Z954" s="55"/>
    </row>
    <row r="955" spans="1:26" ht="12.75" customHeight="1">
      <c r="A955" s="55"/>
      <c r="B955" s="55"/>
      <c r="C955" s="342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358"/>
      <c r="Q955" s="358"/>
      <c r="R955" s="358"/>
      <c r="S955" s="55"/>
      <c r="T955" s="55"/>
      <c r="U955" s="55"/>
      <c r="V955" s="55"/>
      <c r="W955" s="55"/>
      <c r="X955" s="55"/>
      <c r="Y955" s="55"/>
      <c r="Z955" s="55"/>
    </row>
    <row r="956" spans="1:26" ht="12.75" customHeight="1">
      <c r="A956" s="55"/>
      <c r="B956" s="55"/>
      <c r="C956" s="342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358"/>
      <c r="Q956" s="358"/>
      <c r="R956" s="358"/>
      <c r="S956" s="55"/>
      <c r="T956" s="55"/>
      <c r="U956" s="55"/>
      <c r="V956" s="55"/>
      <c r="W956" s="55"/>
      <c r="X956" s="55"/>
      <c r="Y956" s="55"/>
      <c r="Z956" s="55"/>
    </row>
    <row r="957" spans="1:26" ht="12.75" customHeight="1">
      <c r="A957" s="55"/>
      <c r="B957" s="55"/>
      <c r="C957" s="342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358"/>
      <c r="Q957" s="358"/>
      <c r="R957" s="358"/>
      <c r="S957" s="55"/>
      <c r="T957" s="55"/>
      <c r="U957" s="55"/>
      <c r="V957" s="55"/>
      <c r="W957" s="55"/>
      <c r="X957" s="55"/>
      <c r="Y957" s="55"/>
      <c r="Z957" s="55"/>
    </row>
    <row r="958" spans="1:26" ht="12.75" customHeight="1">
      <c r="A958" s="55"/>
      <c r="B958" s="55"/>
      <c r="C958" s="342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358"/>
      <c r="Q958" s="358"/>
      <c r="R958" s="358"/>
      <c r="S958" s="55"/>
      <c r="T958" s="55"/>
      <c r="U958" s="55"/>
      <c r="V958" s="55"/>
      <c r="W958" s="55"/>
      <c r="X958" s="55"/>
      <c r="Y958" s="55"/>
      <c r="Z958" s="55"/>
    </row>
    <row r="959" spans="1:26" ht="12.75" customHeight="1">
      <c r="A959" s="55"/>
      <c r="B959" s="55"/>
      <c r="C959" s="342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358"/>
      <c r="Q959" s="358"/>
      <c r="R959" s="358"/>
      <c r="S959" s="55"/>
      <c r="T959" s="55"/>
      <c r="U959" s="55"/>
      <c r="V959" s="55"/>
      <c r="W959" s="55"/>
      <c r="X959" s="55"/>
      <c r="Y959" s="55"/>
      <c r="Z959" s="55"/>
    </row>
    <row r="960" spans="1:26" ht="12.75" customHeight="1">
      <c r="A960" s="55"/>
      <c r="B960" s="55"/>
      <c r="C960" s="342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358"/>
      <c r="Q960" s="358"/>
      <c r="R960" s="358"/>
      <c r="S960" s="55"/>
      <c r="T960" s="55"/>
      <c r="U960" s="55"/>
      <c r="V960" s="55"/>
      <c r="W960" s="55"/>
      <c r="X960" s="55"/>
      <c r="Y960" s="55"/>
      <c r="Z960" s="55"/>
    </row>
    <row r="961" spans="1:26" ht="12.75" customHeight="1">
      <c r="A961" s="55"/>
      <c r="B961" s="55"/>
      <c r="C961" s="342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358"/>
      <c r="Q961" s="358"/>
      <c r="R961" s="358"/>
      <c r="S961" s="55"/>
      <c r="T961" s="55"/>
      <c r="U961" s="55"/>
      <c r="V961" s="55"/>
      <c r="W961" s="55"/>
      <c r="X961" s="55"/>
      <c r="Y961" s="55"/>
      <c r="Z961" s="55"/>
    </row>
    <row r="962" spans="1:26" ht="12.75" customHeight="1">
      <c r="A962" s="55"/>
      <c r="B962" s="55"/>
      <c r="C962" s="342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358"/>
      <c r="Q962" s="358"/>
      <c r="R962" s="358"/>
      <c r="S962" s="55"/>
      <c r="T962" s="55"/>
      <c r="U962" s="55"/>
      <c r="V962" s="55"/>
      <c r="W962" s="55"/>
      <c r="X962" s="55"/>
      <c r="Y962" s="55"/>
      <c r="Z962" s="55"/>
    </row>
    <row r="963" spans="1:26" ht="12.75" customHeight="1">
      <c r="A963" s="55"/>
      <c r="B963" s="55"/>
      <c r="C963" s="342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358"/>
      <c r="Q963" s="358"/>
      <c r="R963" s="358"/>
      <c r="S963" s="55"/>
      <c r="T963" s="55"/>
      <c r="U963" s="55"/>
      <c r="V963" s="55"/>
      <c r="W963" s="55"/>
      <c r="X963" s="55"/>
      <c r="Y963" s="55"/>
      <c r="Z963" s="55"/>
    </row>
    <row r="964" spans="1:26" ht="12.75" customHeight="1">
      <c r="A964" s="55"/>
      <c r="B964" s="55"/>
      <c r="C964" s="342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358"/>
      <c r="Q964" s="358"/>
      <c r="R964" s="358"/>
      <c r="S964" s="55"/>
      <c r="T964" s="55"/>
      <c r="U964" s="55"/>
      <c r="V964" s="55"/>
      <c r="W964" s="55"/>
      <c r="X964" s="55"/>
      <c r="Y964" s="55"/>
      <c r="Z964" s="55"/>
    </row>
    <row r="965" spans="1:26" ht="12.75" customHeight="1">
      <c r="A965" s="55"/>
      <c r="B965" s="55"/>
      <c r="C965" s="342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358"/>
      <c r="Q965" s="358"/>
      <c r="R965" s="358"/>
      <c r="S965" s="55"/>
      <c r="T965" s="55"/>
      <c r="U965" s="55"/>
      <c r="V965" s="55"/>
      <c r="W965" s="55"/>
      <c r="X965" s="55"/>
      <c r="Y965" s="55"/>
      <c r="Z965" s="55"/>
    </row>
    <row r="966" spans="1:26" ht="12.75" customHeight="1">
      <c r="A966" s="55"/>
      <c r="B966" s="55"/>
      <c r="C966" s="342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358"/>
      <c r="Q966" s="358"/>
      <c r="R966" s="358"/>
      <c r="S966" s="55"/>
      <c r="T966" s="55"/>
      <c r="U966" s="55"/>
      <c r="V966" s="55"/>
      <c r="W966" s="55"/>
      <c r="X966" s="55"/>
      <c r="Y966" s="55"/>
      <c r="Z966" s="55"/>
    </row>
    <row r="967" spans="1:26" ht="12.75" customHeight="1">
      <c r="A967" s="55"/>
      <c r="B967" s="55"/>
      <c r="C967" s="342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358"/>
      <c r="Q967" s="358"/>
      <c r="R967" s="358"/>
      <c r="S967" s="55"/>
      <c r="T967" s="55"/>
      <c r="U967" s="55"/>
      <c r="V967" s="55"/>
      <c r="W967" s="55"/>
      <c r="X967" s="55"/>
      <c r="Y967" s="55"/>
      <c r="Z967" s="55"/>
    </row>
    <row r="968" spans="1:26" ht="12.75" customHeight="1">
      <c r="A968" s="55"/>
      <c r="B968" s="55"/>
      <c r="C968" s="342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358"/>
      <c r="Q968" s="358"/>
      <c r="R968" s="358"/>
      <c r="S968" s="55"/>
      <c r="T968" s="55"/>
      <c r="U968" s="55"/>
      <c r="V968" s="55"/>
      <c r="W968" s="55"/>
      <c r="X968" s="55"/>
      <c r="Y968" s="55"/>
      <c r="Z968" s="55"/>
    </row>
    <row r="969" spans="1:26" ht="12.75" customHeight="1">
      <c r="A969" s="55"/>
      <c r="B969" s="55"/>
      <c r="C969" s="342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358"/>
      <c r="Q969" s="358"/>
      <c r="R969" s="358"/>
      <c r="S969" s="55"/>
      <c r="T969" s="55"/>
      <c r="U969" s="55"/>
      <c r="V969" s="55"/>
      <c r="W969" s="55"/>
      <c r="X969" s="55"/>
      <c r="Y969" s="55"/>
      <c r="Z969" s="55"/>
    </row>
    <row r="970" spans="1:26" ht="12.75" customHeight="1">
      <c r="A970" s="55"/>
      <c r="B970" s="55"/>
      <c r="C970" s="342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358"/>
      <c r="Q970" s="358"/>
      <c r="R970" s="358"/>
      <c r="S970" s="55"/>
      <c r="T970" s="55"/>
      <c r="U970" s="55"/>
      <c r="V970" s="55"/>
      <c r="W970" s="55"/>
      <c r="X970" s="55"/>
      <c r="Y970" s="55"/>
      <c r="Z970" s="55"/>
    </row>
    <row r="971" spans="1:26" ht="12.75" customHeight="1">
      <c r="A971" s="55"/>
      <c r="B971" s="55"/>
      <c r="C971" s="342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358"/>
      <c r="Q971" s="358"/>
      <c r="R971" s="358"/>
      <c r="S971" s="55"/>
      <c r="T971" s="55"/>
      <c r="U971" s="55"/>
      <c r="V971" s="55"/>
      <c r="W971" s="55"/>
      <c r="X971" s="55"/>
      <c r="Y971" s="55"/>
      <c r="Z971" s="55"/>
    </row>
    <row r="972" spans="1:26" ht="12.75" customHeight="1">
      <c r="A972" s="55"/>
      <c r="B972" s="55"/>
      <c r="C972" s="342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358"/>
      <c r="Q972" s="358"/>
      <c r="R972" s="358"/>
      <c r="S972" s="55"/>
      <c r="T972" s="55"/>
      <c r="U972" s="55"/>
      <c r="V972" s="55"/>
      <c r="W972" s="55"/>
      <c r="X972" s="55"/>
      <c r="Y972" s="55"/>
      <c r="Z972" s="55"/>
    </row>
    <row r="973" spans="1:26" ht="12.75" customHeight="1">
      <c r="A973" s="55"/>
      <c r="B973" s="55"/>
      <c r="C973" s="342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358"/>
      <c r="Q973" s="358"/>
      <c r="R973" s="358"/>
      <c r="S973" s="55"/>
      <c r="T973" s="55"/>
      <c r="U973" s="55"/>
      <c r="V973" s="55"/>
      <c r="W973" s="55"/>
      <c r="X973" s="55"/>
      <c r="Y973" s="55"/>
      <c r="Z973" s="55"/>
    </row>
    <row r="974" spans="1:26" ht="12.75" customHeight="1">
      <c r="A974" s="55"/>
      <c r="B974" s="55"/>
      <c r="C974" s="342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358"/>
      <c r="Q974" s="358"/>
      <c r="R974" s="358"/>
      <c r="S974" s="55"/>
      <c r="T974" s="55"/>
      <c r="U974" s="55"/>
      <c r="V974" s="55"/>
      <c r="W974" s="55"/>
      <c r="X974" s="55"/>
      <c r="Y974" s="55"/>
      <c r="Z974" s="55"/>
    </row>
    <row r="975" spans="1:26" ht="12.75" customHeight="1">
      <c r="A975" s="55"/>
      <c r="B975" s="55"/>
      <c r="C975" s="342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358"/>
      <c r="Q975" s="358"/>
      <c r="R975" s="358"/>
      <c r="S975" s="55"/>
      <c r="T975" s="55"/>
      <c r="U975" s="55"/>
      <c r="V975" s="55"/>
      <c r="W975" s="55"/>
      <c r="X975" s="55"/>
      <c r="Y975" s="55"/>
      <c r="Z975" s="55"/>
    </row>
    <row r="976" spans="1:26" ht="12.75" customHeight="1">
      <c r="A976" s="55"/>
      <c r="B976" s="55"/>
      <c r="C976" s="342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358"/>
      <c r="Q976" s="358"/>
      <c r="R976" s="358"/>
      <c r="S976" s="55"/>
      <c r="T976" s="55"/>
      <c r="U976" s="55"/>
      <c r="V976" s="55"/>
      <c r="W976" s="55"/>
      <c r="X976" s="55"/>
      <c r="Y976" s="55"/>
      <c r="Z976" s="55"/>
    </row>
    <row r="977" spans="1:26" ht="12.75" customHeight="1">
      <c r="A977" s="55"/>
      <c r="B977" s="55"/>
      <c r="C977" s="342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358"/>
      <c r="Q977" s="358"/>
      <c r="R977" s="358"/>
      <c r="S977" s="55"/>
      <c r="T977" s="55"/>
      <c r="U977" s="55"/>
      <c r="V977" s="55"/>
      <c r="W977" s="55"/>
      <c r="X977" s="55"/>
      <c r="Y977" s="55"/>
      <c r="Z977" s="55"/>
    </row>
    <row r="978" spans="1:26" ht="12.75" customHeight="1">
      <c r="A978" s="55"/>
      <c r="B978" s="55"/>
      <c r="C978" s="342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358"/>
      <c r="Q978" s="358"/>
      <c r="R978" s="358"/>
      <c r="S978" s="55"/>
      <c r="T978" s="55"/>
      <c r="U978" s="55"/>
      <c r="V978" s="55"/>
      <c r="W978" s="55"/>
      <c r="X978" s="55"/>
      <c r="Y978" s="55"/>
      <c r="Z978" s="55"/>
    </row>
    <row r="979" spans="1:26" ht="12.75" customHeight="1">
      <c r="A979" s="55"/>
      <c r="B979" s="55"/>
      <c r="C979" s="342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358"/>
      <c r="Q979" s="358"/>
      <c r="R979" s="358"/>
      <c r="S979" s="55"/>
      <c r="T979" s="55"/>
      <c r="U979" s="55"/>
      <c r="V979" s="55"/>
      <c r="W979" s="55"/>
      <c r="X979" s="55"/>
      <c r="Y979" s="55"/>
      <c r="Z979" s="55"/>
    </row>
    <row r="980" spans="1:26" ht="12.75" customHeight="1">
      <c r="A980" s="55"/>
      <c r="B980" s="55"/>
      <c r="C980" s="342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358"/>
      <c r="Q980" s="358"/>
      <c r="R980" s="358"/>
      <c r="S980" s="55"/>
      <c r="T980" s="55"/>
      <c r="U980" s="55"/>
      <c r="V980" s="55"/>
      <c r="W980" s="55"/>
      <c r="X980" s="55"/>
      <c r="Y980" s="55"/>
      <c r="Z980" s="55"/>
    </row>
    <row r="981" spans="1:26" ht="12.75" customHeight="1">
      <c r="A981" s="55"/>
      <c r="B981" s="55"/>
      <c r="C981" s="342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358"/>
      <c r="Q981" s="358"/>
      <c r="R981" s="358"/>
      <c r="S981" s="55"/>
      <c r="T981" s="55"/>
      <c r="U981" s="55"/>
      <c r="V981" s="55"/>
      <c r="W981" s="55"/>
      <c r="X981" s="55"/>
      <c r="Y981" s="55"/>
      <c r="Z981" s="55"/>
    </row>
    <row r="982" spans="1:26" ht="12.75" customHeight="1">
      <c r="A982" s="55"/>
      <c r="B982" s="55"/>
      <c r="C982" s="342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358"/>
      <c r="Q982" s="358"/>
      <c r="R982" s="358"/>
      <c r="S982" s="55"/>
      <c r="T982" s="55"/>
      <c r="U982" s="55"/>
      <c r="V982" s="55"/>
      <c r="W982" s="55"/>
      <c r="X982" s="55"/>
      <c r="Y982" s="55"/>
      <c r="Z982" s="55"/>
    </row>
    <row r="983" spans="1:26" ht="12.75" customHeight="1">
      <c r="A983" s="55"/>
      <c r="B983" s="55"/>
      <c r="C983" s="342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358"/>
      <c r="Q983" s="358"/>
      <c r="R983" s="358"/>
      <c r="S983" s="55"/>
      <c r="T983" s="55"/>
      <c r="U983" s="55"/>
      <c r="V983" s="55"/>
      <c r="W983" s="55"/>
      <c r="X983" s="55"/>
      <c r="Y983" s="55"/>
      <c r="Z983" s="55"/>
    </row>
    <row r="984" spans="1:26" ht="12.75" customHeight="1">
      <c r="A984" s="55"/>
      <c r="B984" s="55"/>
      <c r="C984" s="342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358"/>
      <c r="Q984" s="358"/>
      <c r="R984" s="358"/>
      <c r="S984" s="55"/>
      <c r="T984" s="55"/>
      <c r="U984" s="55"/>
      <c r="V984" s="55"/>
      <c r="W984" s="55"/>
      <c r="X984" s="55"/>
      <c r="Y984" s="55"/>
      <c r="Z984" s="55"/>
    </row>
    <row r="985" spans="1:26" ht="12.75" customHeight="1">
      <c r="A985" s="55"/>
      <c r="B985" s="55"/>
      <c r="C985" s="342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358"/>
      <c r="Q985" s="358"/>
      <c r="R985" s="358"/>
      <c r="S985" s="55"/>
      <c r="T985" s="55"/>
      <c r="U985" s="55"/>
      <c r="V985" s="55"/>
      <c r="W985" s="55"/>
      <c r="X985" s="55"/>
      <c r="Y985" s="55"/>
      <c r="Z985" s="55"/>
    </row>
    <row r="986" spans="1:26" ht="12.75" customHeight="1">
      <c r="A986" s="55"/>
      <c r="B986" s="55"/>
      <c r="C986" s="342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358"/>
      <c r="Q986" s="358"/>
      <c r="R986" s="358"/>
      <c r="S986" s="55"/>
      <c r="T986" s="55"/>
      <c r="U986" s="55"/>
      <c r="V986" s="55"/>
      <c r="W986" s="55"/>
      <c r="X986" s="55"/>
      <c r="Y986" s="55"/>
      <c r="Z986" s="55"/>
    </row>
    <row r="987" spans="1:26" ht="12.75" customHeight="1">
      <c r="A987" s="55"/>
      <c r="B987" s="55"/>
      <c r="C987" s="342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358"/>
      <c r="Q987" s="358"/>
      <c r="R987" s="358"/>
      <c r="S987" s="55"/>
      <c r="T987" s="55"/>
      <c r="U987" s="55"/>
      <c r="V987" s="55"/>
      <c r="W987" s="55"/>
      <c r="X987" s="55"/>
      <c r="Y987" s="55"/>
      <c r="Z987" s="55"/>
    </row>
    <row r="988" spans="1:26" ht="12.75" customHeight="1">
      <c r="A988" s="55"/>
      <c r="B988" s="55"/>
      <c r="C988" s="342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358"/>
      <c r="Q988" s="358"/>
      <c r="R988" s="358"/>
      <c r="S988" s="55"/>
      <c r="T988" s="55"/>
      <c r="U988" s="55"/>
      <c r="V988" s="55"/>
      <c r="W988" s="55"/>
      <c r="X988" s="55"/>
      <c r="Y988" s="55"/>
      <c r="Z988" s="55"/>
    </row>
    <row r="989" spans="1:26" ht="12.75" customHeight="1">
      <c r="A989" s="55"/>
      <c r="B989" s="55"/>
      <c r="C989" s="342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358"/>
      <c r="Q989" s="358"/>
      <c r="R989" s="358"/>
      <c r="S989" s="55"/>
      <c r="T989" s="55"/>
      <c r="U989" s="55"/>
      <c r="V989" s="55"/>
      <c r="W989" s="55"/>
      <c r="X989" s="55"/>
      <c r="Y989" s="55"/>
      <c r="Z989" s="55"/>
    </row>
    <row r="990" spans="1:26" ht="12.75" customHeight="1">
      <c r="A990" s="55"/>
      <c r="B990" s="55"/>
      <c r="C990" s="342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358"/>
      <c r="Q990" s="358"/>
      <c r="R990" s="358"/>
      <c r="S990" s="55"/>
      <c r="T990" s="55"/>
      <c r="U990" s="55"/>
      <c r="V990" s="55"/>
      <c r="W990" s="55"/>
      <c r="X990" s="55"/>
      <c r="Y990" s="55"/>
      <c r="Z990" s="55"/>
    </row>
    <row r="991" spans="1:26" ht="12.75" customHeight="1">
      <c r="A991" s="55"/>
      <c r="B991" s="55"/>
      <c r="C991" s="342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358"/>
      <c r="Q991" s="358"/>
      <c r="R991" s="358"/>
      <c r="S991" s="55"/>
      <c r="T991" s="55"/>
      <c r="U991" s="55"/>
      <c r="V991" s="55"/>
      <c r="W991" s="55"/>
      <c r="X991" s="55"/>
      <c r="Y991" s="55"/>
      <c r="Z991" s="55"/>
    </row>
    <row r="992" spans="1:26" ht="12.75" customHeight="1">
      <c r="A992" s="55"/>
      <c r="B992" s="55"/>
      <c r="C992" s="342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358"/>
      <c r="Q992" s="358"/>
      <c r="R992" s="358"/>
      <c r="S992" s="55"/>
      <c r="T992" s="55"/>
      <c r="U992" s="55"/>
      <c r="V992" s="55"/>
      <c r="W992" s="55"/>
      <c r="X992" s="55"/>
      <c r="Y992" s="55"/>
      <c r="Z992" s="55"/>
    </row>
    <row r="993" spans="1:26" ht="12.75" customHeight="1">
      <c r="A993" s="55"/>
      <c r="B993" s="55"/>
      <c r="C993" s="342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358"/>
      <c r="Q993" s="358"/>
      <c r="R993" s="358"/>
      <c r="S993" s="55"/>
      <c r="T993" s="55"/>
      <c r="U993" s="55"/>
      <c r="V993" s="55"/>
      <c r="W993" s="55"/>
      <c r="X993" s="55"/>
      <c r="Y993" s="55"/>
      <c r="Z993" s="55"/>
    </row>
    <row r="994" spans="1:26" ht="12.75" customHeight="1">
      <c r="A994" s="55"/>
      <c r="B994" s="55"/>
      <c r="C994" s="342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358"/>
      <c r="Q994" s="358"/>
      <c r="R994" s="358"/>
      <c r="S994" s="55"/>
      <c r="T994" s="55"/>
      <c r="U994" s="55"/>
      <c r="V994" s="55"/>
      <c r="W994" s="55"/>
      <c r="X994" s="55"/>
      <c r="Y994" s="55"/>
      <c r="Z994" s="55"/>
    </row>
    <row r="995" spans="1:26" ht="12.75" customHeight="1">
      <c r="A995" s="55"/>
      <c r="B995" s="55"/>
      <c r="C995" s="342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358"/>
      <c r="Q995" s="358"/>
      <c r="R995" s="358"/>
      <c r="S995" s="55"/>
      <c r="T995" s="55"/>
      <c r="U995" s="55"/>
      <c r="V995" s="55"/>
      <c r="W995" s="55"/>
      <c r="X995" s="55"/>
      <c r="Y995" s="55"/>
      <c r="Z995" s="55"/>
    </row>
    <row r="996" spans="1:26" ht="12.75" customHeight="1">
      <c r="A996" s="55"/>
      <c r="B996" s="55"/>
      <c r="C996" s="342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358"/>
      <c r="Q996" s="358"/>
      <c r="R996" s="358"/>
      <c r="S996" s="55"/>
      <c r="T996" s="55"/>
      <c r="U996" s="55"/>
      <c r="V996" s="55"/>
      <c r="W996" s="55"/>
      <c r="X996" s="55"/>
      <c r="Y996" s="55"/>
      <c r="Z996" s="55"/>
    </row>
    <row r="997" spans="1:26" ht="12.75" customHeight="1">
      <c r="A997" s="55"/>
      <c r="B997" s="55"/>
      <c r="C997" s="342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358"/>
      <c r="Q997" s="358"/>
      <c r="R997" s="358"/>
      <c r="S997" s="55"/>
      <c r="T997" s="55"/>
      <c r="U997" s="55"/>
      <c r="V997" s="55"/>
      <c r="W997" s="55"/>
      <c r="X997" s="55"/>
      <c r="Y997" s="55"/>
      <c r="Z997" s="55"/>
    </row>
    <row r="998" spans="1:26" ht="12.75" customHeight="1">
      <c r="A998" s="55"/>
      <c r="B998" s="55"/>
      <c r="C998" s="342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358"/>
      <c r="Q998" s="358"/>
      <c r="R998" s="358"/>
      <c r="S998" s="55"/>
      <c r="T998" s="55"/>
      <c r="U998" s="55"/>
      <c r="V998" s="55"/>
      <c r="W998" s="55"/>
      <c r="X998" s="55"/>
      <c r="Y998" s="55"/>
      <c r="Z998" s="55"/>
    </row>
    <row r="999" spans="1:26" ht="12.75" customHeight="1">
      <c r="A999" s="55"/>
      <c r="B999" s="55"/>
      <c r="C999" s="342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358"/>
      <c r="Q999" s="358"/>
      <c r="R999" s="358"/>
      <c r="S999" s="55"/>
      <c r="T999" s="55"/>
      <c r="U999" s="55"/>
      <c r="V999" s="55"/>
      <c r="W999" s="55"/>
      <c r="X999" s="55"/>
      <c r="Y999" s="55"/>
      <c r="Z999" s="55"/>
    </row>
    <row r="1000" spans="1:26" ht="12.75" customHeight="1">
      <c r="A1000" s="55"/>
      <c r="B1000" s="55"/>
      <c r="C1000" s="342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358"/>
      <c r="Q1000" s="358"/>
      <c r="R1000" s="358"/>
      <c r="S1000" s="55"/>
      <c r="T1000" s="55"/>
      <c r="U1000" s="55"/>
      <c r="V1000" s="55"/>
      <c r="W1000" s="55"/>
      <c r="X1000" s="55"/>
      <c r="Y1000" s="55"/>
      <c r="Z1000" s="55"/>
    </row>
    <row r="1001" spans="1:26" ht="12.75" customHeight="1">
      <c r="A1001" s="55"/>
      <c r="B1001" s="55"/>
      <c r="C1001" s="342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358"/>
      <c r="Q1001" s="358"/>
      <c r="R1001" s="358"/>
      <c r="S1001" s="55"/>
      <c r="T1001" s="55"/>
      <c r="U1001" s="55"/>
      <c r="V1001" s="55"/>
      <c r="W1001" s="55"/>
      <c r="X1001" s="55"/>
      <c r="Y1001" s="55"/>
      <c r="Z1001" s="55"/>
    </row>
  </sheetData>
  <conditionalFormatting sqref="T3:T4">
    <cfRule type="cellIs" dxfId="0" priority="1" stopIfTrue="1" operator="lessThan">
      <formula>$E$2</formula>
    </cfRule>
  </conditionalFormatting>
  <pageMargins left="0.7" right="0.7" top="0.75" bottom="0.75" header="0" footer="0"/>
  <pageSetup paperSize="9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B4" workbookViewId="0">
      <selection activeCell="P20" sqref="P20"/>
    </sheetView>
  </sheetViews>
  <sheetFormatPr defaultRowHeight="12.75"/>
  <cols>
    <col min="1" max="17" width="9.140625" style="476"/>
    <col min="18" max="18" width="18.5703125" style="476" customWidth="1"/>
    <col min="19" max="273" width="9.140625" style="476"/>
    <col min="274" max="274" width="18.5703125" style="476" customWidth="1"/>
    <col min="275" max="529" width="9.140625" style="476"/>
    <col min="530" max="530" width="18.5703125" style="476" customWidth="1"/>
    <col min="531" max="785" width="9.140625" style="476"/>
    <col min="786" max="786" width="18.5703125" style="476" customWidth="1"/>
    <col min="787" max="1041" width="9.140625" style="476"/>
    <col min="1042" max="1042" width="18.5703125" style="476" customWidth="1"/>
    <col min="1043" max="1297" width="9.140625" style="476"/>
    <col min="1298" max="1298" width="18.5703125" style="476" customWidth="1"/>
    <col min="1299" max="1553" width="9.140625" style="476"/>
    <col min="1554" max="1554" width="18.5703125" style="476" customWidth="1"/>
    <col min="1555" max="1809" width="9.140625" style="476"/>
    <col min="1810" max="1810" width="18.5703125" style="476" customWidth="1"/>
    <col min="1811" max="2065" width="9.140625" style="476"/>
    <col min="2066" max="2066" width="18.5703125" style="476" customWidth="1"/>
    <col min="2067" max="2321" width="9.140625" style="476"/>
    <col min="2322" max="2322" width="18.5703125" style="476" customWidth="1"/>
    <col min="2323" max="2577" width="9.140625" style="476"/>
    <col min="2578" max="2578" width="18.5703125" style="476" customWidth="1"/>
    <col min="2579" max="2833" width="9.140625" style="476"/>
    <col min="2834" max="2834" width="18.5703125" style="476" customWidth="1"/>
    <col min="2835" max="3089" width="9.140625" style="476"/>
    <col min="3090" max="3090" width="18.5703125" style="476" customWidth="1"/>
    <col min="3091" max="3345" width="9.140625" style="476"/>
    <col min="3346" max="3346" width="18.5703125" style="476" customWidth="1"/>
    <col min="3347" max="3601" width="9.140625" style="476"/>
    <col min="3602" max="3602" width="18.5703125" style="476" customWidth="1"/>
    <col min="3603" max="3857" width="9.140625" style="476"/>
    <col min="3858" max="3858" width="18.5703125" style="476" customWidth="1"/>
    <col min="3859" max="4113" width="9.140625" style="476"/>
    <col min="4114" max="4114" width="18.5703125" style="476" customWidth="1"/>
    <col min="4115" max="4369" width="9.140625" style="476"/>
    <col min="4370" max="4370" width="18.5703125" style="476" customWidth="1"/>
    <col min="4371" max="4625" width="9.140625" style="476"/>
    <col min="4626" max="4626" width="18.5703125" style="476" customWidth="1"/>
    <col min="4627" max="4881" width="9.140625" style="476"/>
    <col min="4882" max="4882" width="18.5703125" style="476" customWidth="1"/>
    <col min="4883" max="5137" width="9.140625" style="476"/>
    <col min="5138" max="5138" width="18.5703125" style="476" customWidth="1"/>
    <col min="5139" max="5393" width="9.140625" style="476"/>
    <col min="5394" max="5394" width="18.5703125" style="476" customWidth="1"/>
    <col min="5395" max="5649" width="9.140625" style="476"/>
    <col min="5650" max="5650" width="18.5703125" style="476" customWidth="1"/>
    <col min="5651" max="5905" width="9.140625" style="476"/>
    <col min="5906" max="5906" width="18.5703125" style="476" customWidth="1"/>
    <col min="5907" max="6161" width="9.140625" style="476"/>
    <col min="6162" max="6162" width="18.5703125" style="476" customWidth="1"/>
    <col min="6163" max="6417" width="9.140625" style="476"/>
    <col min="6418" max="6418" width="18.5703125" style="476" customWidth="1"/>
    <col min="6419" max="6673" width="9.140625" style="476"/>
    <col min="6674" max="6674" width="18.5703125" style="476" customWidth="1"/>
    <col min="6675" max="6929" width="9.140625" style="476"/>
    <col min="6930" max="6930" width="18.5703125" style="476" customWidth="1"/>
    <col min="6931" max="7185" width="9.140625" style="476"/>
    <col min="7186" max="7186" width="18.5703125" style="476" customWidth="1"/>
    <col min="7187" max="7441" width="9.140625" style="476"/>
    <col min="7442" max="7442" width="18.5703125" style="476" customWidth="1"/>
    <col min="7443" max="7697" width="9.140625" style="476"/>
    <col min="7698" max="7698" width="18.5703125" style="476" customWidth="1"/>
    <col min="7699" max="7953" width="9.140625" style="476"/>
    <col min="7954" max="7954" width="18.5703125" style="476" customWidth="1"/>
    <col min="7955" max="8209" width="9.140625" style="476"/>
    <col min="8210" max="8210" width="18.5703125" style="476" customWidth="1"/>
    <col min="8211" max="8465" width="9.140625" style="476"/>
    <col min="8466" max="8466" width="18.5703125" style="476" customWidth="1"/>
    <col min="8467" max="8721" width="9.140625" style="476"/>
    <col min="8722" max="8722" width="18.5703125" style="476" customWidth="1"/>
    <col min="8723" max="8977" width="9.140625" style="476"/>
    <col min="8978" max="8978" width="18.5703125" style="476" customWidth="1"/>
    <col min="8979" max="9233" width="9.140625" style="476"/>
    <col min="9234" max="9234" width="18.5703125" style="476" customWidth="1"/>
    <col min="9235" max="9489" width="9.140625" style="476"/>
    <col min="9490" max="9490" width="18.5703125" style="476" customWidth="1"/>
    <col min="9491" max="9745" width="9.140625" style="476"/>
    <col min="9746" max="9746" width="18.5703125" style="476" customWidth="1"/>
    <col min="9747" max="10001" width="9.140625" style="476"/>
    <col min="10002" max="10002" width="18.5703125" style="476" customWidth="1"/>
    <col min="10003" max="10257" width="9.140625" style="476"/>
    <col min="10258" max="10258" width="18.5703125" style="476" customWidth="1"/>
    <col min="10259" max="10513" width="9.140625" style="476"/>
    <col min="10514" max="10514" width="18.5703125" style="476" customWidth="1"/>
    <col min="10515" max="10769" width="9.140625" style="476"/>
    <col min="10770" max="10770" width="18.5703125" style="476" customWidth="1"/>
    <col min="10771" max="11025" width="9.140625" style="476"/>
    <col min="11026" max="11026" width="18.5703125" style="476" customWidth="1"/>
    <col min="11027" max="11281" width="9.140625" style="476"/>
    <col min="11282" max="11282" width="18.5703125" style="476" customWidth="1"/>
    <col min="11283" max="11537" width="9.140625" style="476"/>
    <col min="11538" max="11538" width="18.5703125" style="476" customWidth="1"/>
    <col min="11539" max="11793" width="9.140625" style="476"/>
    <col min="11794" max="11794" width="18.5703125" style="476" customWidth="1"/>
    <col min="11795" max="12049" width="9.140625" style="476"/>
    <col min="12050" max="12050" width="18.5703125" style="476" customWidth="1"/>
    <col min="12051" max="12305" width="9.140625" style="476"/>
    <col min="12306" max="12306" width="18.5703125" style="476" customWidth="1"/>
    <col min="12307" max="12561" width="9.140625" style="476"/>
    <col min="12562" max="12562" width="18.5703125" style="476" customWidth="1"/>
    <col min="12563" max="12817" width="9.140625" style="476"/>
    <col min="12818" max="12818" width="18.5703125" style="476" customWidth="1"/>
    <col min="12819" max="13073" width="9.140625" style="476"/>
    <col min="13074" max="13074" width="18.5703125" style="476" customWidth="1"/>
    <col min="13075" max="13329" width="9.140625" style="476"/>
    <col min="13330" max="13330" width="18.5703125" style="476" customWidth="1"/>
    <col min="13331" max="13585" width="9.140625" style="476"/>
    <col min="13586" max="13586" width="18.5703125" style="476" customWidth="1"/>
    <col min="13587" max="13841" width="9.140625" style="476"/>
    <col min="13842" max="13842" width="18.5703125" style="476" customWidth="1"/>
    <col min="13843" max="14097" width="9.140625" style="476"/>
    <col min="14098" max="14098" width="18.5703125" style="476" customWidth="1"/>
    <col min="14099" max="14353" width="9.140625" style="476"/>
    <col min="14354" max="14354" width="18.5703125" style="476" customWidth="1"/>
    <col min="14355" max="14609" width="9.140625" style="476"/>
    <col min="14610" max="14610" width="18.5703125" style="476" customWidth="1"/>
    <col min="14611" max="14865" width="9.140625" style="476"/>
    <col min="14866" max="14866" width="18.5703125" style="476" customWidth="1"/>
    <col min="14867" max="15121" width="9.140625" style="476"/>
    <col min="15122" max="15122" width="18.5703125" style="476" customWidth="1"/>
    <col min="15123" max="15377" width="9.140625" style="476"/>
    <col min="15378" max="15378" width="18.5703125" style="476" customWidth="1"/>
    <col min="15379" max="15633" width="9.140625" style="476"/>
    <col min="15634" max="15634" width="18.5703125" style="476" customWidth="1"/>
    <col min="15635" max="15889" width="9.140625" style="476"/>
    <col min="15890" max="15890" width="18.5703125" style="476" customWidth="1"/>
    <col min="15891" max="16145" width="9.140625" style="476"/>
    <col min="16146" max="16146" width="18.5703125" style="476" customWidth="1"/>
    <col min="16147" max="16384" width="9.140625" style="476"/>
  </cols>
  <sheetData>
    <row r="1" spans="1:18" ht="23.25">
      <c r="B1" s="882" t="s">
        <v>651</v>
      </c>
      <c r="C1" s="882"/>
      <c r="D1" s="882"/>
      <c r="E1" s="882"/>
      <c r="F1" s="882"/>
      <c r="G1" s="882"/>
      <c r="H1" s="883"/>
      <c r="I1" s="883"/>
      <c r="J1" s="883"/>
      <c r="K1" s="883"/>
      <c r="L1" s="883"/>
    </row>
    <row r="2" spans="1:18" ht="23.25">
      <c r="B2" s="884" t="s">
        <v>633</v>
      </c>
      <c r="C2" s="884"/>
      <c r="D2" s="884"/>
      <c r="E2" s="884"/>
      <c r="F2" s="884"/>
      <c r="G2" s="884"/>
      <c r="H2" s="885"/>
      <c r="I2" s="885"/>
      <c r="J2" s="885"/>
      <c r="K2" s="885"/>
      <c r="L2" s="885"/>
    </row>
    <row r="5" spans="1:18" ht="15">
      <c r="A5" s="477"/>
      <c r="B5" s="477"/>
      <c r="C5" s="477"/>
      <c r="D5" s="477"/>
      <c r="E5" s="477"/>
      <c r="F5" s="477"/>
      <c r="G5" s="478"/>
      <c r="H5" s="478"/>
      <c r="I5" s="478"/>
      <c r="J5" s="478"/>
      <c r="K5" s="479"/>
      <c r="L5" s="480"/>
      <c r="M5" s="480"/>
      <c r="N5" s="480"/>
      <c r="O5" s="481"/>
      <c r="P5" s="481"/>
      <c r="Q5" s="482"/>
    </row>
    <row r="6" spans="1:18" ht="26.25">
      <c r="A6" s="477"/>
      <c r="B6" s="886" t="s">
        <v>620</v>
      </c>
      <c r="C6" s="886"/>
      <c r="D6" s="886"/>
      <c r="E6" s="886"/>
      <c r="F6" s="886"/>
      <c r="G6" s="886"/>
      <c r="H6" s="886"/>
      <c r="I6" s="886"/>
      <c r="J6" s="886"/>
      <c r="K6" s="886"/>
      <c r="L6" s="886"/>
      <c r="M6" s="886"/>
      <c r="N6" s="886"/>
      <c r="O6" s="886"/>
      <c r="P6" s="483"/>
      <c r="Q6" s="484"/>
    </row>
    <row r="7" spans="1:18" ht="20.25">
      <c r="A7" s="485">
        <v>1</v>
      </c>
      <c r="B7" s="881" t="s">
        <v>621</v>
      </c>
      <c r="C7" s="881"/>
      <c r="D7" s="881"/>
      <c r="E7" s="881"/>
      <c r="F7" s="881"/>
      <c r="G7" s="881"/>
      <c r="H7" s="881"/>
      <c r="I7" s="881"/>
      <c r="J7" s="881"/>
      <c r="K7" s="881"/>
      <c r="L7" s="881"/>
      <c r="M7" s="881"/>
      <c r="N7" s="881"/>
      <c r="O7" s="881"/>
      <c r="P7" s="486">
        <v>4</v>
      </c>
      <c r="Q7" s="486" t="s">
        <v>622</v>
      </c>
      <c r="R7" s="476" t="s">
        <v>623</v>
      </c>
    </row>
    <row r="8" spans="1:18" ht="20.25">
      <c r="A8" s="485">
        <v>2</v>
      </c>
      <c r="B8" s="881" t="s">
        <v>624</v>
      </c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486">
        <v>4</v>
      </c>
      <c r="Q8" s="486" t="s">
        <v>622</v>
      </c>
      <c r="R8" s="476" t="s">
        <v>623</v>
      </c>
    </row>
    <row r="9" spans="1:18" ht="20.25">
      <c r="A9" s="485">
        <v>3</v>
      </c>
      <c r="B9" s="881" t="s">
        <v>625</v>
      </c>
      <c r="C9" s="881"/>
      <c r="D9" s="881"/>
      <c r="E9" s="881"/>
      <c r="F9" s="881"/>
      <c r="G9" s="881"/>
      <c r="H9" s="881"/>
      <c r="I9" s="881"/>
      <c r="J9" s="881"/>
      <c r="K9" s="881"/>
      <c r="L9" s="881"/>
      <c r="M9" s="881"/>
      <c r="N9" s="881"/>
      <c r="O9" s="881"/>
      <c r="P9" s="486">
        <v>4</v>
      </c>
      <c r="Q9" s="486" t="s">
        <v>622</v>
      </c>
      <c r="R9" s="476" t="s">
        <v>623</v>
      </c>
    </row>
    <row r="10" spans="1:18" ht="20.25">
      <c r="A10" s="485">
        <v>4</v>
      </c>
      <c r="B10" s="881" t="s">
        <v>626</v>
      </c>
      <c r="C10" s="881"/>
      <c r="D10" s="881"/>
      <c r="E10" s="881"/>
      <c r="F10" s="881"/>
      <c r="G10" s="881"/>
      <c r="H10" s="881"/>
      <c r="I10" s="881"/>
      <c r="J10" s="881"/>
      <c r="K10" s="881"/>
      <c r="L10" s="881"/>
      <c r="M10" s="881"/>
      <c r="N10" s="881"/>
      <c r="O10" s="881"/>
      <c r="P10" s="486">
        <v>4</v>
      </c>
      <c r="Q10" s="486" t="s">
        <v>622</v>
      </c>
      <c r="R10" s="476" t="s">
        <v>623</v>
      </c>
    </row>
    <row r="11" spans="1:18" ht="20.25">
      <c r="A11" s="485">
        <v>5</v>
      </c>
      <c r="B11" s="881" t="s">
        <v>627</v>
      </c>
      <c r="C11" s="881"/>
      <c r="D11" s="881"/>
      <c r="E11" s="881"/>
      <c r="F11" s="881"/>
      <c r="G11" s="881"/>
      <c r="H11" s="881"/>
      <c r="I11" s="881"/>
      <c r="J11" s="881"/>
      <c r="K11" s="881"/>
      <c r="L11" s="881"/>
      <c r="M11" s="881"/>
      <c r="N11" s="881"/>
      <c r="O11" s="881"/>
      <c r="P11" s="486">
        <v>4</v>
      </c>
      <c r="Q11" s="486" t="s">
        <v>622</v>
      </c>
      <c r="R11" s="476" t="s">
        <v>623</v>
      </c>
    </row>
    <row r="12" spans="1:18" ht="20.25">
      <c r="A12" s="485">
        <v>6</v>
      </c>
      <c r="B12" s="888" t="s">
        <v>628</v>
      </c>
      <c r="C12" s="888"/>
      <c r="D12" s="888"/>
      <c r="E12" s="888"/>
      <c r="F12" s="888"/>
      <c r="G12" s="888"/>
      <c r="H12" s="888"/>
      <c r="I12" s="888"/>
      <c r="J12" s="888"/>
      <c r="K12" s="888"/>
      <c r="L12" s="888"/>
      <c r="M12" s="888"/>
      <c r="N12" s="888"/>
      <c r="O12" s="888"/>
      <c r="P12" s="487">
        <v>5</v>
      </c>
      <c r="Q12" s="487" t="s">
        <v>629</v>
      </c>
      <c r="R12" s="476" t="s">
        <v>645</v>
      </c>
    </row>
    <row r="13" spans="1:18" ht="20.25">
      <c r="A13" s="485">
        <v>7</v>
      </c>
      <c r="B13" s="887" t="s">
        <v>630</v>
      </c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487">
        <v>5</v>
      </c>
      <c r="Q13" s="487" t="s">
        <v>629</v>
      </c>
      <c r="R13" s="476" t="s">
        <v>646</v>
      </c>
    </row>
    <row r="14" spans="1:18" ht="23.25">
      <c r="A14" s="485">
        <v>8</v>
      </c>
      <c r="B14" s="887" t="s">
        <v>631</v>
      </c>
      <c r="C14" s="887"/>
      <c r="D14" s="887"/>
      <c r="E14" s="887"/>
      <c r="F14" s="887"/>
      <c r="G14" s="887"/>
      <c r="H14" s="887"/>
      <c r="I14" s="887"/>
      <c r="J14" s="887"/>
      <c r="K14" s="887"/>
      <c r="L14" s="887"/>
      <c r="M14" s="887"/>
      <c r="N14" s="887"/>
      <c r="O14" s="887"/>
      <c r="P14" s="488">
        <v>5</v>
      </c>
      <c r="Q14" s="488" t="s">
        <v>629</v>
      </c>
      <c r="R14" s="476" t="s">
        <v>647</v>
      </c>
    </row>
    <row r="15" spans="1:18" ht="23.25">
      <c r="A15" s="485">
        <v>9</v>
      </c>
      <c r="B15" s="887" t="s">
        <v>632</v>
      </c>
      <c r="C15" s="887"/>
      <c r="D15" s="887"/>
      <c r="E15" s="887"/>
      <c r="F15" s="887"/>
      <c r="G15" s="887"/>
      <c r="H15" s="887"/>
      <c r="I15" s="887"/>
      <c r="J15" s="887"/>
      <c r="K15" s="887"/>
      <c r="L15" s="887"/>
      <c r="M15" s="887"/>
      <c r="N15" s="887"/>
      <c r="O15" s="887"/>
      <c r="P15" s="488">
        <v>5</v>
      </c>
      <c r="Q15" s="488" t="s">
        <v>629</v>
      </c>
      <c r="R15" s="476" t="s">
        <v>648</v>
      </c>
    </row>
    <row r="16" spans="1:18" ht="23.25">
      <c r="A16" s="485">
        <v>10</v>
      </c>
      <c r="B16" s="887" t="s">
        <v>650</v>
      </c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488">
        <v>5</v>
      </c>
      <c r="Q16" s="488" t="s">
        <v>629</v>
      </c>
      <c r="R16" s="476" t="s">
        <v>646</v>
      </c>
    </row>
  </sheetData>
  <mergeCells count="13">
    <mergeCell ref="B16:O16"/>
    <mergeCell ref="B10:O10"/>
    <mergeCell ref="B11:O11"/>
    <mergeCell ref="B12:O12"/>
    <mergeCell ref="B13:O13"/>
    <mergeCell ref="B14:O14"/>
    <mergeCell ref="B15:O15"/>
    <mergeCell ref="B9:O9"/>
    <mergeCell ref="B1:L1"/>
    <mergeCell ref="B2:L2"/>
    <mergeCell ref="B6:O6"/>
    <mergeCell ref="B7:O7"/>
    <mergeCell ref="B8:O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4"/>
  <sheetViews>
    <sheetView workbookViewId="0"/>
  </sheetViews>
  <sheetFormatPr defaultColWidth="14.42578125" defaultRowHeight="15" customHeight="1"/>
  <cols>
    <col min="1" max="3" width="4.42578125" customWidth="1"/>
    <col min="4" max="4" width="3.5703125" customWidth="1"/>
    <col min="5" max="5" width="10.140625" customWidth="1"/>
    <col min="6" max="20" width="4.42578125" customWidth="1"/>
    <col min="21" max="21" width="6.28515625" customWidth="1"/>
    <col min="22" max="22" width="3.85546875" customWidth="1"/>
    <col min="23" max="23" width="4.42578125" customWidth="1"/>
    <col min="24" max="24" width="5.42578125" customWidth="1"/>
    <col min="25" max="25" width="4.5703125" customWidth="1"/>
    <col min="26" max="27" width="5.28515625" customWidth="1"/>
    <col min="28" max="28" width="5.85546875" customWidth="1"/>
    <col min="29" max="29" width="5.42578125" customWidth="1"/>
    <col min="30" max="30" width="4.42578125" customWidth="1"/>
    <col min="31" max="31" width="8.42578125" customWidth="1"/>
    <col min="32" max="32" width="4.42578125" customWidth="1"/>
    <col min="33" max="33" width="7.28515625" customWidth="1"/>
    <col min="34" max="34" width="4.42578125" customWidth="1"/>
    <col min="35" max="35" width="6.7109375" customWidth="1"/>
    <col min="36" max="54" width="4.42578125" customWidth="1"/>
    <col min="55" max="55" width="3.28515625" customWidth="1"/>
    <col min="56" max="56" width="3.42578125" customWidth="1"/>
    <col min="57" max="57" width="5.42578125" customWidth="1"/>
    <col min="58" max="58" width="4.42578125" customWidth="1"/>
    <col min="59" max="59" width="5" customWidth="1"/>
    <col min="60" max="60" width="6.140625" customWidth="1"/>
    <col min="61" max="70" width="10.140625" customWidth="1"/>
  </cols>
  <sheetData>
    <row r="1" spans="1:70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4"/>
      <c r="AD1" s="4"/>
      <c r="AE1" s="4"/>
      <c r="AF1" s="4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5"/>
      <c r="BJ1" s="5"/>
      <c r="BK1" s="5"/>
      <c r="BL1" s="5"/>
      <c r="BM1" s="5"/>
      <c r="BN1" s="5"/>
      <c r="BO1" s="5"/>
      <c r="BP1" s="5"/>
      <c r="BQ1" s="5"/>
      <c r="BR1" s="5"/>
    </row>
    <row r="2" spans="1:70" ht="29.25" customHeight="1">
      <c r="A2" s="6"/>
      <c r="B2" s="574" t="s">
        <v>0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75"/>
      <c r="BE2" s="575"/>
      <c r="BF2" s="575"/>
      <c r="BG2" s="575"/>
      <c r="BH2" s="576"/>
      <c r="BI2" s="5"/>
      <c r="BJ2" s="5"/>
      <c r="BK2" s="5"/>
      <c r="BL2" s="5"/>
      <c r="BM2" s="5"/>
      <c r="BN2" s="5"/>
      <c r="BO2" s="5"/>
      <c r="BP2" s="5"/>
      <c r="BQ2" s="5"/>
      <c r="BR2" s="5"/>
    </row>
    <row r="3" spans="1:70" ht="31.5" customHeight="1">
      <c r="A3" s="7"/>
      <c r="B3" s="577" t="s">
        <v>443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  <c r="R3" s="575"/>
      <c r="S3" s="575"/>
      <c r="T3" s="575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575"/>
      <c r="AQ3" s="575"/>
      <c r="AR3" s="575"/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75"/>
      <c r="BE3" s="575"/>
      <c r="BF3" s="575"/>
      <c r="BG3" s="575"/>
      <c r="BH3" s="576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52.5" customHeight="1">
      <c r="A4" s="9"/>
      <c r="B4" s="578" t="s">
        <v>2</v>
      </c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575"/>
      <c r="AS4" s="575"/>
      <c r="AT4" s="575"/>
      <c r="AU4" s="575"/>
      <c r="AV4" s="575"/>
      <c r="AW4" s="575"/>
      <c r="AX4" s="575"/>
      <c r="AY4" s="575"/>
      <c r="AZ4" s="575"/>
      <c r="BA4" s="575"/>
      <c r="BB4" s="575"/>
      <c r="BC4" s="575"/>
      <c r="BD4" s="575"/>
      <c r="BE4" s="575"/>
      <c r="BF4" s="575"/>
      <c r="BG4" s="575"/>
      <c r="BH4" s="576"/>
      <c r="BI4" s="5"/>
      <c r="BJ4" s="5"/>
      <c r="BK4" s="5"/>
      <c r="BL4" s="5"/>
      <c r="BM4" s="5"/>
      <c r="BN4" s="5"/>
      <c r="BO4" s="5"/>
      <c r="BP4" s="5"/>
      <c r="BQ4" s="5"/>
      <c r="BR4" s="5"/>
    </row>
    <row r="5" spans="1:70" ht="42" customHeight="1">
      <c r="A5" s="9"/>
      <c r="B5" s="578" t="s">
        <v>3</v>
      </c>
      <c r="C5" s="575"/>
      <c r="D5" s="575"/>
      <c r="E5" s="575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75"/>
      <c r="BE5" s="575"/>
      <c r="BF5" s="575"/>
      <c r="BG5" s="575"/>
      <c r="BH5" s="576"/>
      <c r="BI5" s="5"/>
      <c r="BJ5" s="5"/>
      <c r="BK5" s="5"/>
      <c r="BL5" s="5"/>
      <c r="BM5" s="5"/>
      <c r="BN5" s="5"/>
      <c r="BO5" s="5"/>
      <c r="BP5" s="5"/>
      <c r="BQ5" s="5"/>
      <c r="BR5" s="5"/>
    </row>
    <row r="6" spans="1:70" ht="36.75" customHeight="1">
      <c r="A6" s="10"/>
      <c r="B6" s="579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6"/>
      <c r="BI6" s="11"/>
      <c r="BJ6" s="11"/>
      <c r="BK6" s="12"/>
      <c r="BL6" s="12"/>
      <c r="BM6" s="12"/>
      <c r="BN6" s="12"/>
      <c r="BO6" s="12"/>
      <c r="BP6" s="12"/>
      <c r="BQ6" s="12"/>
      <c r="BR6" s="12"/>
    </row>
    <row r="7" spans="1:70" ht="22.5" customHeight="1">
      <c r="A7" s="1"/>
      <c r="B7" s="1"/>
      <c r="C7" s="580" t="s">
        <v>4</v>
      </c>
      <c r="D7" s="575"/>
      <c r="E7" s="575"/>
      <c r="F7" s="575"/>
      <c r="G7" s="575"/>
      <c r="H7" s="575"/>
      <c r="I7" s="575"/>
      <c r="J7" s="576"/>
      <c r="K7" s="13"/>
      <c r="L7" s="13"/>
      <c r="M7" s="13"/>
      <c r="N7" s="14"/>
      <c r="O7" s="1"/>
      <c r="P7" s="1"/>
      <c r="Q7" s="14"/>
      <c r="R7" s="581" t="s">
        <v>5</v>
      </c>
      <c r="S7" s="575"/>
      <c r="T7" s="575"/>
      <c r="U7" s="576"/>
      <c r="V7" s="585" t="s">
        <v>6</v>
      </c>
      <c r="W7" s="586"/>
      <c r="X7" s="586"/>
      <c r="Y7" s="586"/>
      <c r="Z7" s="586"/>
      <c r="AA7" s="586"/>
      <c r="AB7" s="586"/>
      <c r="AC7" s="587"/>
      <c r="AD7" s="15" t="s">
        <v>7</v>
      </c>
      <c r="AE7" s="15"/>
      <c r="AF7" s="15"/>
      <c r="AG7" s="15"/>
      <c r="AH7" s="15"/>
      <c r="AI7" s="588" t="s">
        <v>8</v>
      </c>
      <c r="AJ7" s="586"/>
      <c r="AK7" s="586"/>
      <c r="AL7" s="586"/>
      <c r="AM7" s="586"/>
      <c r="AN7" s="586"/>
      <c r="AO7" s="586"/>
      <c r="AP7" s="586"/>
      <c r="AQ7" s="586"/>
      <c r="AR7" s="586"/>
      <c r="AS7" s="586"/>
      <c r="AT7" s="586"/>
      <c r="AU7" s="586"/>
      <c r="AV7" s="587"/>
      <c r="AW7" s="599" t="s">
        <v>9</v>
      </c>
      <c r="AX7" s="575"/>
      <c r="AY7" s="575"/>
      <c r="AZ7" s="575"/>
      <c r="BA7" s="575"/>
      <c r="BB7" s="575"/>
      <c r="BC7" s="575"/>
      <c r="BD7" s="576"/>
      <c r="BE7" s="600" t="s">
        <v>10</v>
      </c>
      <c r="BF7" s="586"/>
      <c r="BG7" s="586"/>
      <c r="BH7" s="587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26.25" customHeight="1">
      <c r="A8" s="1"/>
      <c r="B8" s="1"/>
      <c r="C8" s="16" t="s">
        <v>11</v>
      </c>
      <c r="D8" s="14"/>
      <c r="E8" s="14"/>
      <c r="F8" s="14"/>
      <c r="G8" s="14"/>
      <c r="H8" s="14"/>
      <c r="I8" s="17"/>
      <c r="J8" s="13"/>
      <c r="K8" s="13"/>
      <c r="L8" s="13"/>
      <c r="M8" s="13"/>
      <c r="N8" s="1"/>
      <c r="O8" s="1"/>
      <c r="P8" s="1"/>
      <c r="Q8" s="14"/>
      <c r="R8" s="18"/>
      <c r="S8" s="18"/>
      <c r="T8" s="589" t="s">
        <v>444</v>
      </c>
      <c r="U8" s="575"/>
      <c r="V8" s="575"/>
      <c r="W8" s="575"/>
      <c r="X8" s="575"/>
      <c r="Y8" s="575"/>
      <c r="Z8" s="575"/>
      <c r="AA8" s="575"/>
      <c r="AB8" s="575"/>
      <c r="AC8" s="576"/>
      <c r="AD8" s="18"/>
      <c r="AE8" s="19"/>
      <c r="AF8" s="15"/>
      <c r="AG8" s="15"/>
      <c r="AH8" s="15"/>
      <c r="AI8" s="590" t="s">
        <v>13</v>
      </c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6"/>
      <c r="AW8" s="1"/>
      <c r="AX8" s="20"/>
      <c r="AY8" s="20"/>
      <c r="AZ8" s="20"/>
      <c r="BA8" s="20"/>
      <c r="BB8" s="20"/>
      <c r="BC8" s="20"/>
      <c r="BD8" s="20"/>
      <c r="BE8" s="601" t="s">
        <v>14</v>
      </c>
      <c r="BF8" s="594"/>
      <c r="BG8" s="594"/>
      <c r="BH8" s="595"/>
      <c r="BI8" s="5"/>
      <c r="BJ8" s="5"/>
      <c r="BK8" s="5"/>
      <c r="BL8" s="5"/>
      <c r="BM8" s="5"/>
      <c r="BN8" s="5"/>
      <c r="BO8" s="5"/>
      <c r="BP8" s="5"/>
      <c r="BQ8" s="5"/>
      <c r="BR8" s="5"/>
    </row>
    <row r="9" spans="1:70" ht="33.75" customHeight="1">
      <c r="A9" s="1"/>
      <c r="B9" s="1"/>
      <c r="C9" s="16" t="s">
        <v>15</v>
      </c>
      <c r="D9" s="14"/>
      <c r="E9" s="14"/>
      <c r="F9" s="14"/>
      <c r="G9" s="14"/>
      <c r="H9" s="14"/>
      <c r="I9" s="17"/>
      <c r="J9" s="14"/>
      <c r="K9" s="21"/>
      <c r="L9" s="21"/>
      <c r="M9" s="21"/>
      <c r="N9" s="16"/>
      <c r="O9" s="1"/>
      <c r="P9" s="1"/>
      <c r="Q9" s="22"/>
      <c r="R9" s="18" t="s">
        <v>16</v>
      </c>
      <c r="S9" s="18"/>
      <c r="T9" s="18"/>
      <c r="U9" s="18"/>
      <c r="V9" s="18"/>
      <c r="W9" s="18"/>
      <c r="X9" s="18"/>
      <c r="Y9" s="585" t="s">
        <v>17</v>
      </c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7"/>
      <c r="AW9" s="602" t="s">
        <v>18</v>
      </c>
      <c r="AX9" s="575"/>
      <c r="AY9" s="575"/>
      <c r="AZ9" s="575"/>
      <c r="BA9" s="575"/>
      <c r="BB9" s="575"/>
      <c r="BC9" s="576"/>
      <c r="BD9" s="1"/>
      <c r="BE9" s="596"/>
      <c r="BF9" s="523"/>
      <c r="BG9" s="523"/>
      <c r="BH9" s="597"/>
      <c r="BI9" s="5"/>
      <c r="BJ9" s="5"/>
      <c r="BK9" s="5"/>
      <c r="BL9" s="5"/>
      <c r="BM9" s="5"/>
      <c r="BN9" s="5"/>
      <c r="BO9" s="5"/>
      <c r="BP9" s="5"/>
      <c r="BQ9" s="5"/>
      <c r="BR9" s="5"/>
    </row>
    <row r="10" spans="1:70" ht="12.75" customHeight="1">
      <c r="A10" s="1"/>
      <c r="B10" s="1"/>
      <c r="C10" s="591" t="s">
        <v>19</v>
      </c>
      <c r="D10" s="575"/>
      <c r="E10" s="575"/>
      <c r="F10" s="575"/>
      <c r="G10" s="575"/>
      <c r="H10" s="575"/>
      <c r="I10" s="575"/>
      <c r="J10" s="575"/>
      <c r="K10" s="575"/>
      <c r="L10" s="575"/>
      <c r="M10" s="576"/>
      <c r="N10" s="1"/>
      <c r="O10" s="1"/>
      <c r="P10" s="1"/>
      <c r="Q10" s="23"/>
      <c r="R10" s="18"/>
      <c r="S10" s="18"/>
      <c r="T10" s="18"/>
      <c r="U10" s="18"/>
      <c r="V10" s="18"/>
      <c r="W10" s="18"/>
      <c r="X10" s="18"/>
      <c r="Y10" s="582" t="s">
        <v>20</v>
      </c>
      <c r="Z10" s="511"/>
      <c r="AA10" s="511"/>
      <c r="AB10" s="511"/>
      <c r="AC10" s="511"/>
      <c r="AD10" s="511"/>
      <c r="AE10" s="511"/>
      <c r="AF10" s="511"/>
      <c r="AG10" s="511"/>
      <c r="AH10" s="511"/>
      <c r="AI10" s="511"/>
      <c r="AJ10" s="511"/>
      <c r="AK10" s="511"/>
      <c r="AL10" s="511"/>
      <c r="AM10" s="511"/>
      <c r="AN10" s="511"/>
      <c r="AO10" s="511"/>
      <c r="AP10" s="511"/>
      <c r="AQ10" s="511"/>
      <c r="AR10" s="511"/>
      <c r="AS10" s="511"/>
      <c r="AT10" s="511"/>
      <c r="AU10" s="511"/>
      <c r="AV10" s="583"/>
      <c r="AW10" s="1"/>
      <c r="AX10" s="24"/>
      <c r="AY10" s="24"/>
      <c r="AZ10" s="24"/>
      <c r="BA10" s="24"/>
      <c r="BB10" s="24"/>
      <c r="BC10" s="24"/>
      <c r="BD10" s="1"/>
      <c r="BE10" s="603" t="s">
        <v>21</v>
      </c>
      <c r="BF10" s="594"/>
      <c r="BG10" s="594"/>
      <c r="BH10" s="595"/>
      <c r="BI10" s="5"/>
      <c r="BJ10" s="5"/>
      <c r="BK10" s="5"/>
      <c r="BL10" s="5"/>
      <c r="BM10" s="5"/>
      <c r="BN10" s="5"/>
      <c r="BO10" s="5"/>
      <c r="BP10" s="5"/>
      <c r="BQ10" s="5"/>
      <c r="BR10" s="5"/>
    </row>
    <row r="11" spans="1:70" ht="24.75" customHeight="1">
      <c r="A11" s="1"/>
      <c r="B11" s="1"/>
      <c r="C11" s="592" t="s">
        <v>22</v>
      </c>
      <c r="D11" s="575"/>
      <c r="E11" s="575"/>
      <c r="F11" s="575"/>
      <c r="G11" s="575"/>
      <c r="H11" s="575"/>
      <c r="I11" s="576"/>
      <c r="J11" s="25"/>
      <c r="K11" s="25"/>
      <c r="L11" s="14"/>
      <c r="M11" s="14"/>
      <c r="N11" s="26"/>
      <c r="O11" s="1"/>
      <c r="P11" s="1"/>
      <c r="Q11" s="27"/>
      <c r="R11" s="584" t="s">
        <v>23</v>
      </c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  <c r="AO11" s="575"/>
      <c r="AP11" s="575"/>
      <c r="AQ11" s="575"/>
      <c r="AR11" s="575"/>
      <c r="AS11" s="575"/>
      <c r="AT11" s="575"/>
      <c r="AU11" s="575"/>
      <c r="AV11" s="576"/>
      <c r="AW11" s="604" t="s">
        <v>24</v>
      </c>
      <c r="AX11" s="575"/>
      <c r="AY11" s="575"/>
      <c r="AZ11" s="575"/>
      <c r="BA11" s="575"/>
      <c r="BB11" s="575"/>
      <c r="BC11" s="575"/>
      <c r="BD11" s="576"/>
      <c r="BE11" s="596"/>
      <c r="BF11" s="523"/>
      <c r="BG11" s="523"/>
      <c r="BH11" s="597"/>
      <c r="BI11" s="5"/>
      <c r="BJ11" s="5"/>
      <c r="BK11" s="5"/>
      <c r="BL11" s="5"/>
      <c r="BM11" s="5"/>
      <c r="BN11" s="5"/>
      <c r="BO11" s="5"/>
      <c r="BP11" s="5"/>
      <c r="BQ11" s="5"/>
      <c r="BR11" s="5"/>
    </row>
    <row r="12" spans="1:70" ht="23.25" customHeight="1">
      <c r="A12" s="1"/>
      <c r="B12" s="1"/>
      <c r="C12" s="606" t="s">
        <v>25</v>
      </c>
      <c r="D12" s="575"/>
      <c r="E12" s="575"/>
      <c r="F12" s="575"/>
      <c r="G12" s="575"/>
      <c r="H12" s="575"/>
      <c r="I12" s="575"/>
      <c r="J12" s="575"/>
      <c r="K12" s="576"/>
      <c r="L12" s="17"/>
      <c r="M12" s="17"/>
      <c r="N12" s="25"/>
      <c r="O12" s="1"/>
      <c r="P12" s="1"/>
      <c r="Q12" s="27"/>
      <c r="R12" s="607" t="s">
        <v>26</v>
      </c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586"/>
      <c r="AJ12" s="586"/>
      <c r="AK12" s="586"/>
      <c r="AL12" s="586"/>
      <c r="AM12" s="586"/>
      <c r="AN12" s="586"/>
      <c r="AO12" s="586"/>
      <c r="AP12" s="586"/>
      <c r="AQ12" s="586"/>
      <c r="AR12" s="586"/>
      <c r="AS12" s="586"/>
      <c r="AT12" s="586"/>
      <c r="AU12" s="586"/>
      <c r="AV12" s="587"/>
      <c r="AW12" s="28"/>
      <c r="AX12" s="28"/>
      <c r="AY12" s="28"/>
      <c r="AZ12" s="28"/>
      <c r="BA12" s="28"/>
      <c r="BB12" s="28"/>
      <c r="BC12" s="28"/>
      <c r="BD12" s="28"/>
      <c r="BE12" s="29"/>
      <c r="BF12" s="29"/>
      <c r="BG12" s="29"/>
      <c r="BH12" s="29"/>
      <c r="BI12" s="5"/>
      <c r="BJ12" s="5"/>
      <c r="BK12" s="5"/>
      <c r="BL12" s="5"/>
      <c r="BM12" s="5"/>
      <c r="BN12" s="5"/>
      <c r="BO12" s="5"/>
      <c r="BP12" s="5"/>
      <c r="BQ12" s="5"/>
      <c r="BR12" s="5"/>
    </row>
    <row r="13" spans="1:70" ht="15" customHeight="1">
      <c r="A13" s="1"/>
      <c r="B13" s="1"/>
      <c r="C13" s="17"/>
      <c r="D13" s="17"/>
      <c r="E13" s="17"/>
      <c r="F13" s="17"/>
      <c r="G13" s="17"/>
      <c r="H13" s="17"/>
      <c r="I13" s="17"/>
      <c r="J13" s="17"/>
      <c r="K13" s="17"/>
      <c r="L13" s="25"/>
      <c r="M13" s="25"/>
      <c r="N13" s="25"/>
      <c r="O13" s="1"/>
      <c r="P13" s="1"/>
      <c r="Q13" s="27"/>
      <c r="R13" s="608" t="s">
        <v>27</v>
      </c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  <c r="AO13" s="575"/>
      <c r="AP13" s="575"/>
      <c r="AQ13" s="575"/>
      <c r="AR13" s="575"/>
      <c r="AS13" s="575"/>
      <c r="AT13" s="575"/>
      <c r="AU13" s="575"/>
      <c r="AV13" s="576"/>
      <c r="AW13" s="1"/>
      <c r="AX13" s="30"/>
      <c r="AY13" s="30"/>
      <c r="AZ13" s="30"/>
      <c r="BA13" s="30"/>
      <c r="BB13" s="30"/>
      <c r="BC13" s="30"/>
      <c r="BD13" s="30"/>
      <c r="BE13" s="593" t="s">
        <v>28</v>
      </c>
      <c r="BF13" s="594"/>
      <c r="BG13" s="594"/>
      <c r="BH13" s="595"/>
      <c r="BI13" s="5"/>
      <c r="BJ13" s="5"/>
      <c r="BK13" s="5"/>
      <c r="BL13" s="5"/>
      <c r="BM13" s="5"/>
      <c r="BN13" s="5"/>
      <c r="BO13" s="5"/>
      <c r="BP13" s="5"/>
      <c r="BQ13" s="5"/>
      <c r="BR13" s="5"/>
    </row>
    <row r="14" spans="1:70" ht="18" customHeight="1">
      <c r="A14" s="1"/>
      <c r="B14" s="1"/>
      <c r="C14" s="609"/>
      <c r="D14" s="610"/>
      <c r="E14" s="610"/>
      <c r="F14" s="610"/>
      <c r="G14" s="611"/>
      <c r="H14" s="612" t="s">
        <v>29</v>
      </c>
      <c r="I14" s="575"/>
      <c r="J14" s="575"/>
      <c r="K14" s="575"/>
      <c r="L14" s="575"/>
      <c r="M14" s="575"/>
      <c r="N14" s="576"/>
      <c r="O14" s="1"/>
      <c r="P14" s="1"/>
      <c r="Q14" s="31"/>
      <c r="R14" s="605" t="s">
        <v>30</v>
      </c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6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3"/>
      <c r="AX14" s="604" t="s">
        <v>31</v>
      </c>
      <c r="AY14" s="575"/>
      <c r="AZ14" s="575"/>
      <c r="BA14" s="575"/>
      <c r="BB14" s="575"/>
      <c r="BC14" s="575"/>
      <c r="BD14" s="576"/>
      <c r="BE14" s="596"/>
      <c r="BF14" s="523"/>
      <c r="BG14" s="523"/>
      <c r="BH14" s="597"/>
      <c r="BI14" s="5"/>
      <c r="BJ14" s="5"/>
      <c r="BK14" s="5"/>
      <c r="BL14" s="5"/>
      <c r="BM14" s="5"/>
      <c r="BN14" s="5"/>
      <c r="BO14" s="5"/>
      <c r="BP14" s="5"/>
      <c r="BQ14" s="5"/>
      <c r="BR14" s="5"/>
    </row>
    <row r="15" spans="1:70" ht="21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31"/>
      <c r="R15" s="34"/>
      <c r="S15" s="34"/>
      <c r="T15" s="34"/>
      <c r="U15" s="34"/>
      <c r="V15" s="35"/>
      <c r="W15" s="35"/>
      <c r="X15" s="35"/>
      <c r="Y15" s="36"/>
      <c r="Z15" s="1"/>
      <c r="AA15" s="1"/>
      <c r="AB15" s="1"/>
      <c r="AC15" s="1"/>
      <c r="AD15" s="613" t="s">
        <v>32</v>
      </c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7"/>
      <c r="AS15" s="1"/>
      <c r="AT15" s="1"/>
      <c r="AU15" s="1"/>
      <c r="AV15" s="1"/>
      <c r="AW15" s="1"/>
      <c r="AX15" s="1"/>
      <c r="AY15" s="37"/>
      <c r="AZ15" s="1"/>
      <c r="BA15" s="1"/>
      <c r="BB15" s="1"/>
      <c r="BC15" s="1"/>
      <c r="BD15" s="1"/>
      <c r="BE15" s="598" t="s">
        <v>33</v>
      </c>
      <c r="BF15" s="511"/>
      <c r="BG15" s="511"/>
      <c r="BH15" s="583"/>
      <c r="BI15" s="5"/>
      <c r="BJ15" s="5"/>
      <c r="BK15" s="5"/>
      <c r="BL15" s="5"/>
      <c r="BM15" s="5"/>
      <c r="BN15" s="5"/>
      <c r="BO15" s="5"/>
      <c r="BP15" s="5"/>
      <c r="BQ15" s="5"/>
      <c r="BR15" s="5"/>
    </row>
    <row r="16" spans="1:70" ht="17.25" customHeight="1">
      <c r="A16" s="1"/>
      <c r="B16" s="1"/>
      <c r="C16" s="38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38"/>
      <c r="P16" s="31"/>
      <c r="Q16" s="31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614" t="s">
        <v>34</v>
      </c>
      <c r="AE16" s="511"/>
      <c r="AF16" s="511"/>
      <c r="AG16" s="511"/>
      <c r="AH16" s="511"/>
      <c r="AI16" s="511"/>
      <c r="AJ16" s="511"/>
      <c r="AK16" s="511"/>
      <c r="AL16" s="511"/>
      <c r="AM16" s="511"/>
      <c r="AN16" s="511"/>
      <c r="AO16" s="511"/>
      <c r="AP16" s="511"/>
      <c r="AQ16" s="511"/>
      <c r="AR16" s="583"/>
      <c r="AS16" s="40"/>
      <c r="AT16" s="40"/>
      <c r="AU16" s="40"/>
      <c r="AV16" s="40"/>
      <c r="AW16" s="1"/>
      <c r="AX16" s="1"/>
      <c r="AY16" s="37"/>
      <c r="AZ16" s="1"/>
      <c r="BA16" s="1"/>
      <c r="BB16" s="1"/>
      <c r="BC16" s="1"/>
      <c r="BD16" s="1"/>
      <c r="BE16" s="41"/>
      <c r="BF16" s="41"/>
      <c r="BG16" s="41"/>
      <c r="BH16" s="41"/>
      <c r="BI16" s="5"/>
      <c r="BJ16" s="5"/>
      <c r="BK16" s="5"/>
      <c r="BL16" s="5"/>
      <c r="BM16" s="5"/>
      <c r="BN16" s="5"/>
      <c r="BO16" s="5"/>
      <c r="BP16" s="5"/>
      <c r="BQ16" s="5"/>
      <c r="BR16" s="5"/>
    </row>
    <row r="17" spans="1:70" ht="21" customHeight="1">
      <c r="A17" s="1"/>
      <c r="B17" s="1"/>
      <c r="C17" s="38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38"/>
      <c r="P17" s="31"/>
      <c r="Q17" s="31"/>
      <c r="R17" s="605" t="s">
        <v>35</v>
      </c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6"/>
      <c r="AD17" s="613" t="s">
        <v>36</v>
      </c>
      <c r="AE17" s="586"/>
      <c r="AF17" s="586"/>
      <c r="AG17" s="586"/>
      <c r="AH17" s="586"/>
      <c r="AI17" s="586"/>
      <c r="AJ17" s="586"/>
      <c r="AK17" s="586"/>
      <c r="AL17" s="586"/>
      <c r="AM17" s="586"/>
      <c r="AN17" s="586"/>
      <c r="AO17" s="586"/>
      <c r="AP17" s="586"/>
      <c r="AQ17" s="586"/>
      <c r="AR17" s="587"/>
      <c r="AS17" s="40"/>
      <c r="AT17" s="40"/>
      <c r="AU17" s="40"/>
      <c r="AV17" s="40"/>
      <c r="AW17" s="1"/>
      <c r="AX17" s="1"/>
      <c r="AY17" s="37"/>
      <c r="AZ17" s="1"/>
      <c r="BA17" s="1"/>
      <c r="BB17" s="1"/>
      <c r="BC17" s="1"/>
      <c r="BD17" s="1"/>
      <c r="BE17" s="41"/>
      <c r="BF17" s="41"/>
      <c r="BG17" s="41"/>
      <c r="BH17" s="41"/>
      <c r="BI17" s="5"/>
      <c r="BJ17" s="5"/>
      <c r="BK17" s="5"/>
      <c r="BL17" s="5"/>
      <c r="BM17" s="5"/>
      <c r="BN17" s="5"/>
      <c r="BO17" s="5"/>
      <c r="BP17" s="5"/>
      <c r="BQ17" s="5"/>
      <c r="BR17" s="5"/>
    </row>
    <row r="18" spans="1:70" ht="22.5" customHeight="1">
      <c r="A18" s="42"/>
      <c r="B18" s="632" t="s">
        <v>445</v>
      </c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529"/>
      <c r="AN18" s="529"/>
      <c r="AO18" s="529"/>
      <c r="AP18" s="529"/>
      <c r="AQ18" s="529"/>
      <c r="AR18" s="529"/>
      <c r="AS18" s="529"/>
      <c r="AT18" s="529"/>
      <c r="AU18" s="529"/>
      <c r="AV18" s="529"/>
      <c r="AW18" s="529"/>
      <c r="AX18" s="529"/>
      <c r="AY18" s="43"/>
      <c r="AZ18" s="5"/>
      <c r="BA18" s="5"/>
      <c r="BB18" s="5"/>
      <c r="BC18" s="5"/>
      <c r="BD18" s="5"/>
      <c r="BE18" s="44"/>
      <c r="BF18" s="44"/>
      <c r="BG18" s="44"/>
      <c r="BH18" s="44"/>
      <c r="BI18" s="5"/>
      <c r="BJ18" s="5"/>
      <c r="BK18" s="5"/>
      <c r="BL18" s="5"/>
      <c r="BM18" s="5"/>
      <c r="BN18" s="5"/>
      <c r="BO18" s="5"/>
      <c r="BP18" s="5"/>
      <c r="BQ18" s="5"/>
      <c r="BR18" s="5"/>
    </row>
    <row r="19" spans="1:70" ht="22.5" customHeight="1">
      <c r="A19" s="45"/>
      <c r="B19" s="633" t="s">
        <v>38</v>
      </c>
      <c r="C19" s="635" t="s">
        <v>39</v>
      </c>
      <c r="D19" s="630"/>
      <c r="E19" s="630"/>
      <c r="F19" s="525"/>
      <c r="G19" s="629" t="s">
        <v>40</v>
      </c>
      <c r="H19" s="630"/>
      <c r="I19" s="630"/>
      <c r="J19" s="630"/>
      <c r="K19" s="525"/>
      <c r="L19" s="636" t="s">
        <v>41</v>
      </c>
      <c r="M19" s="535"/>
      <c r="N19" s="535"/>
      <c r="O19" s="637"/>
      <c r="P19" s="638" t="s">
        <v>42</v>
      </c>
      <c r="Q19" s="630"/>
      <c r="R19" s="630"/>
      <c r="S19" s="630"/>
      <c r="T19" s="525"/>
      <c r="U19" s="629" t="s">
        <v>43</v>
      </c>
      <c r="V19" s="630"/>
      <c r="W19" s="630"/>
      <c r="X19" s="525"/>
      <c r="Y19" s="629" t="s">
        <v>44</v>
      </c>
      <c r="Z19" s="630"/>
      <c r="AA19" s="630"/>
      <c r="AB19" s="525"/>
      <c r="AC19" s="629" t="s">
        <v>45</v>
      </c>
      <c r="AD19" s="630"/>
      <c r="AE19" s="630"/>
      <c r="AF19" s="525"/>
      <c r="AG19" s="629" t="s">
        <v>46</v>
      </c>
      <c r="AH19" s="630"/>
      <c r="AI19" s="630"/>
      <c r="AJ19" s="630"/>
      <c r="AK19" s="525"/>
      <c r="AL19" s="629" t="s">
        <v>47</v>
      </c>
      <c r="AM19" s="630"/>
      <c r="AN19" s="630"/>
      <c r="AO19" s="525"/>
      <c r="AP19" s="629" t="s">
        <v>48</v>
      </c>
      <c r="AQ19" s="630"/>
      <c r="AR19" s="630"/>
      <c r="AS19" s="525"/>
      <c r="AT19" s="629" t="s">
        <v>49</v>
      </c>
      <c r="AU19" s="630"/>
      <c r="AV19" s="630"/>
      <c r="AW19" s="630"/>
      <c r="AX19" s="525"/>
      <c r="AY19" s="629" t="s">
        <v>50</v>
      </c>
      <c r="AZ19" s="630"/>
      <c r="BA19" s="630"/>
      <c r="BB19" s="525"/>
      <c r="BC19" s="1"/>
      <c r="BD19" s="1"/>
      <c r="BE19" s="41"/>
      <c r="BF19" s="41"/>
      <c r="BG19" s="44"/>
      <c r="BH19" s="44"/>
      <c r="BI19" s="5"/>
      <c r="BJ19" s="5"/>
      <c r="BK19" s="5"/>
      <c r="BL19" s="5"/>
      <c r="BM19" s="5"/>
      <c r="BN19" s="5"/>
      <c r="BO19" s="5"/>
      <c r="BP19" s="5"/>
      <c r="BQ19" s="5"/>
      <c r="BR19" s="5"/>
    </row>
    <row r="20" spans="1:70" ht="17.25" customHeight="1">
      <c r="A20" s="45"/>
      <c r="B20" s="634"/>
      <c r="C20" s="46">
        <v>1</v>
      </c>
      <c r="D20" s="47">
        <f t="shared" ref="D20:BB20" si="0">C20+1</f>
        <v>2</v>
      </c>
      <c r="E20" s="47">
        <f t="shared" si="0"/>
        <v>3</v>
      </c>
      <c r="F20" s="48">
        <f t="shared" si="0"/>
        <v>4</v>
      </c>
      <c r="G20" s="46">
        <f t="shared" si="0"/>
        <v>5</v>
      </c>
      <c r="H20" s="47">
        <f t="shared" si="0"/>
        <v>6</v>
      </c>
      <c r="I20" s="47">
        <f t="shared" si="0"/>
        <v>7</v>
      </c>
      <c r="J20" s="47">
        <f t="shared" si="0"/>
        <v>8</v>
      </c>
      <c r="K20" s="48">
        <f t="shared" si="0"/>
        <v>9</v>
      </c>
      <c r="L20" s="49">
        <f t="shared" si="0"/>
        <v>10</v>
      </c>
      <c r="M20" s="50">
        <f t="shared" si="0"/>
        <v>11</v>
      </c>
      <c r="N20" s="50">
        <f t="shared" si="0"/>
        <v>12</v>
      </c>
      <c r="O20" s="51">
        <f t="shared" si="0"/>
        <v>13</v>
      </c>
      <c r="P20" s="46">
        <f t="shared" si="0"/>
        <v>14</v>
      </c>
      <c r="Q20" s="52">
        <f t="shared" si="0"/>
        <v>15</v>
      </c>
      <c r="R20" s="47">
        <f t="shared" si="0"/>
        <v>16</v>
      </c>
      <c r="S20" s="47">
        <f t="shared" si="0"/>
        <v>17</v>
      </c>
      <c r="T20" s="48">
        <f t="shared" si="0"/>
        <v>18</v>
      </c>
      <c r="U20" s="46">
        <f t="shared" si="0"/>
        <v>19</v>
      </c>
      <c r="V20" s="47">
        <f t="shared" si="0"/>
        <v>20</v>
      </c>
      <c r="W20" s="47">
        <f t="shared" si="0"/>
        <v>21</v>
      </c>
      <c r="X20" s="48">
        <f t="shared" si="0"/>
        <v>22</v>
      </c>
      <c r="Y20" s="46">
        <f t="shared" si="0"/>
        <v>23</v>
      </c>
      <c r="Z20" s="52">
        <f t="shared" si="0"/>
        <v>24</v>
      </c>
      <c r="AA20" s="47">
        <f t="shared" si="0"/>
        <v>25</v>
      </c>
      <c r="AB20" s="48">
        <f t="shared" si="0"/>
        <v>26</v>
      </c>
      <c r="AC20" s="46">
        <f t="shared" si="0"/>
        <v>27</v>
      </c>
      <c r="AD20" s="53">
        <f t="shared" si="0"/>
        <v>28</v>
      </c>
      <c r="AE20" s="47">
        <f t="shared" si="0"/>
        <v>29</v>
      </c>
      <c r="AF20" s="48">
        <f t="shared" si="0"/>
        <v>30</v>
      </c>
      <c r="AG20" s="52">
        <f t="shared" si="0"/>
        <v>31</v>
      </c>
      <c r="AH20" s="53">
        <f t="shared" si="0"/>
        <v>32</v>
      </c>
      <c r="AI20" s="47">
        <f t="shared" si="0"/>
        <v>33</v>
      </c>
      <c r="AJ20" s="47">
        <f t="shared" si="0"/>
        <v>34</v>
      </c>
      <c r="AK20" s="48">
        <f t="shared" si="0"/>
        <v>35</v>
      </c>
      <c r="AL20" s="54">
        <f t="shared" si="0"/>
        <v>36</v>
      </c>
      <c r="AM20" s="47">
        <f t="shared" si="0"/>
        <v>37</v>
      </c>
      <c r="AN20" s="47">
        <f t="shared" si="0"/>
        <v>38</v>
      </c>
      <c r="AO20" s="48">
        <f t="shared" si="0"/>
        <v>39</v>
      </c>
      <c r="AP20" s="54">
        <f t="shared" si="0"/>
        <v>40</v>
      </c>
      <c r="AQ20" s="47">
        <f t="shared" si="0"/>
        <v>41</v>
      </c>
      <c r="AR20" s="47">
        <f t="shared" si="0"/>
        <v>42</v>
      </c>
      <c r="AS20" s="48">
        <f t="shared" si="0"/>
        <v>43</v>
      </c>
      <c r="AT20" s="46">
        <f t="shared" si="0"/>
        <v>44</v>
      </c>
      <c r="AU20" s="53">
        <f t="shared" si="0"/>
        <v>45</v>
      </c>
      <c r="AV20" s="47">
        <f t="shared" si="0"/>
        <v>46</v>
      </c>
      <c r="AW20" s="47">
        <f t="shared" si="0"/>
        <v>47</v>
      </c>
      <c r="AX20" s="53">
        <f t="shared" si="0"/>
        <v>48</v>
      </c>
      <c r="AY20" s="54">
        <f t="shared" si="0"/>
        <v>49</v>
      </c>
      <c r="AZ20" s="47">
        <f t="shared" si="0"/>
        <v>50</v>
      </c>
      <c r="BA20" s="47">
        <f t="shared" si="0"/>
        <v>51</v>
      </c>
      <c r="BB20" s="48">
        <f t="shared" si="0"/>
        <v>52</v>
      </c>
      <c r="BC20" s="1"/>
      <c r="BD20" s="1"/>
      <c r="BE20" s="41"/>
      <c r="BF20" s="41"/>
      <c r="BG20" s="44"/>
      <c r="BH20" s="44"/>
      <c r="BI20" s="55"/>
      <c r="BJ20" s="55"/>
      <c r="BK20" s="55"/>
      <c r="BL20" s="55"/>
      <c r="BM20" s="55"/>
      <c r="BN20" s="55"/>
      <c r="BO20" s="55"/>
      <c r="BP20" s="55"/>
      <c r="BQ20" s="55"/>
      <c r="BR20" s="55"/>
    </row>
    <row r="21" spans="1:70" ht="22.5" customHeight="1">
      <c r="A21" s="56"/>
      <c r="B21" s="57" t="s">
        <v>51</v>
      </c>
      <c r="C21" s="58"/>
      <c r="D21" s="59"/>
      <c r="E21" s="59"/>
      <c r="F21" s="60"/>
      <c r="G21" s="61"/>
      <c r="H21" s="62"/>
      <c r="I21" s="62">
        <v>18</v>
      </c>
      <c r="J21" s="62"/>
      <c r="K21" s="63"/>
      <c r="L21" s="61"/>
      <c r="M21" s="62"/>
      <c r="N21" s="62"/>
      <c r="O21" s="64"/>
      <c r="P21" s="61"/>
      <c r="Q21" s="65"/>
      <c r="R21" s="62"/>
      <c r="S21" s="62"/>
      <c r="T21" s="63"/>
      <c r="U21" s="61" t="s">
        <v>52</v>
      </c>
      <c r="V21" s="62" t="s">
        <v>52</v>
      </c>
      <c r="W21" s="62" t="s">
        <v>53</v>
      </c>
      <c r="X21" s="63" t="s">
        <v>53</v>
      </c>
      <c r="Y21" s="61"/>
      <c r="Z21" s="65"/>
      <c r="AA21" s="62"/>
      <c r="AB21" s="63"/>
      <c r="AC21" s="61"/>
      <c r="AD21" s="65"/>
      <c r="AE21" s="62">
        <v>18</v>
      </c>
      <c r="AF21" s="63"/>
      <c r="AG21" s="65"/>
      <c r="AH21" s="65"/>
      <c r="AI21" s="62"/>
      <c r="AJ21" s="62"/>
      <c r="AK21" s="63"/>
      <c r="AL21" s="61"/>
      <c r="AM21" s="62"/>
      <c r="AN21" s="62"/>
      <c r="AO21" s="63"/>
      <c r="AP21" s="61"/>
      <c r="AQ21" s="62" t="s">
        <v>52</v>
      </c>
      <c r="AR21" s="64" t="s">
        <v>52</v>
      </c>
      <c r="AS21" s="63" t="s">
        <v>53</v>
      </c>
      <c r="AT21" s="61" t="s">
        <v>53</v>
      </c>
      <c r="AU21" s="62" t="s">
        <v>53</v>
      </c>
      <c r="AV21" s="62" t="s">
        <v>53</v>
      </c>
      <c r="AW21" s="62" t="s">
        <v>53</v>
      </c>
      <c r="AX21" s="66" t="s">
        <v>53</v>
      </c>
      <c r="AY21" s="61" t="s">
        <v>53</v>
      </c>
      <c r="AZ21" s="62" t="s">
        <v>53</v>
      </c>
      <c r="BA21" s="62" t="s">
        <v>53</v>
      </c>
      <c r="BB21" s="63" t="s">
        <v>53</v>
      </c>
      <c r="BC21" s="67"/>
      <c r="BD21" s="67"/>
      <c r="BE21" s="67"/>
      <c r="BF21" s="68"/>
      <c r="BG21" s="69"/>
      <c r="BH21" s="69"/>
      <c r="BI21" s="5"/>
      <c r="BJ21" s="5"/>
      <c r="BK21" s="5"/>
      <c r="BL21" s="5"/>
      <c r="BM21" s="5"/>
      <c r="BN21" s="5"/>
      <c r="BO21" s="5"/>
      <c r="BP21" s="5"/>
      <c r="BQ21" s="5"/>
      <c r="BR21" s="5"/>
    </row>
    <row r="22" spans="1:70" ht="12.75" customHeight="1">
      <c r="A22" s="56"/>
      <c r="B22" s="57" t="s">
        <v>54</v>
      </c>
      <c r="C22" s="58"/>
      <c r="D22" s="59"/>
      <c r="E22" s="59"/>
      <c r="F22" s="60"/>
      <c r="G22" s="61"/>
      <c r="H22" s="62"/>
      <c r="I22" s="62">
        <v>18</v>
      </c>
      <c r="J22" s="62"/>
      <c r="K22" s="63"/>
      <c r="L22" s="61"/>
      <c r="M22" s="62"/>
      <c r="N22" s="62"/>
      <c r="O22" s="64"/>
      <c r="P22" s="61"/>
      <c r="Q22" s="65"/>
      <c r="R22" s="62"/>
      <c r="S22" s="62"/>
      <c r="T22" s="63"/>
      <c r="U22" s="61" t="s">
        <v>52</v>
      </c>
      <c r="V22" s="62" t="s">
        <v>52</v>
      </c>
      <c r="W22" s="62" t="s">
        <v>53</v>
      </c>
      <c r="X22" s="63" t="s">
        <v>53</v>
      </c>
      <c r="Y22" s="61"/>
      <c r="Z22" s="65"/>
      <c r="AA22" s="62"/>
      <c r="AB22" s="63"/>
      <c r="AC22" s="61"/>
      <c r="AD22" s="65"/>
      <c r="AE22" s="62">
        <v>18</v>
      </c>
      <c r="AF22" s="63"/>
      <c r="AG22" s="65"/>
      <c r="AH22" s="65"/>
      <c r="AI22" s="62"/>
      <c r="AJ22" s="62"/>
      <c r="AK22" s="63"/>
      <c r="AL22" s="61"/>
      <c r="AM22" s="62"/>
      <c r="AN22" s="62"/>
      <c r="AO22" s="63"/>
      <c r="AP22" s="61"/>
      <c r="AQ22" s="62" t="s">
        <v>52</v>
      </c>
      <c r="AR22" s="64" t="s">
        <v>52</v>
      </c>
      <c r="AS22" s="70" t="s">
        <v>53</v>
      </c>
      <c r="AT22" s="61" t="s">
        <v>53</v>
      </c>
      <c r="AU22" s="62" t="s">
        <v>53</v>
      </c>
      <c r="AV22" s="62" t="s">
        <v>53</v>
      </c>
      <c r="AW22" s="62" t="s">
        <v>53</v>
      </c>
      <c r="AX22" s="66" t="s">
        <v>53</v>
      </c>
      <c r="AY22" s="61" t="s">
        <v>53</v>
      </c>
      <c r="AZ22" s="62" t="s">
        <v>53</v>
      </c>
      <c r="BA22" s="62" t="s">
        <v>53</v>
      </c>
      <c r="BB22" s="63" t="s">
        <v>53</v>
      </c>
      <c r="BC22" s="67"/>
      <c r="BD22" s="67"/>
      <c r="BE22" s="67"/>
      <c r="BF22" s="68"/>
      <c r="BG22" s="69"/>
      <c r="BH22" s="69"/>
      <c r="BI22" s="71"/>
      <c r="BJ22" s="71"/>
      <c r="BK22" s="71"/>
      <c r="BL22" s="71"/>
      <c r="BM22" s="71"/>
      <c r="BN22" s="71"/>
      <c r="BO22" s="71"/>
      <c r="BP22" s="71"/>
      <c r="BQ22" s="71"/>
      <c r="BR22" s="71"/>
    </row>
    <row r="23" spans="1:70" ht="12.75" customHeight="1">
      <c r="A23" s="56"/>
      <c r="B23" s="72" t="s">
        <v>55</v>
      </c>
      <c r="C23" s="73"/>
      <c r="D23" s="74"/>
      <c r="E23" s="74"/>
      <c r="F23" s="75"/>
      <c r="G23" s="76"/>
      <c r="H23" s="77"/>
      <c r="I23" s="77">
        <v>18</v>
      </c>
      <c r="J23" s="77"/>
      <c r="K23" s="70"/>
      <c r="L23" s="76"/>
      <c r="M23" s="77"/>
      <c r="N23" s="77"/>
      <c r="O23" s="78"/>
      <c r="P23" s="76"/>
      <c r="Q23" s="79"/>
      <c r="R23" s="77"/>
      <c r="S23" s="77"/>
      <c r="T23" s="70"/>
      <c r="U23" s="61" t="s">
        <v>52</v>
      </c>
      <c r="V23" s="62" t="s">
        <v>52</v>
      </c>
      <c r="W23" s="62" t="s">
        <v>53</v>
      </c>
      <c r="X23" s="63" t="s">
        <v>53</v>
      </c>
      <c r="Y23" s="61"/>
      <c r="Z23" s="79"/>
      <c r="AA23" s="77"/>
      <c r="AB23" s="70"/>
      <c r="AC23" s="76"/>
      <c r="AD23" s="79"/>
      <c r="AE23" s="77">
        <v>18</v>
      </c>
      <c r="AF23" s="70"/>
      <c r="AG23" s="80"/>
      <c r="AH23" s="80"/>
      <c r="AI23" s="81"/>
      <c r="AJ23" s="81"/>
      <c r="AK23" s="82"/>
      <c r="AL23" s="61"/>
      <c r="AM23" s="62"/>
      <c r="AN23" s="62"/>
      <c r="AO23" s="63"/>
      <c r="AP23" s="61"/>
      <c r="AQ23" s="62" t="s">
        <v>52</v>
      </c>
      <c r="AR23" s="64" t="s">
        <v>52</v>
      </c>
      <c r="AS23" s="70" t="s">
        <v>53</v>
      </c>
      <c r="AT23" s="61" t="s">
        <v>53</v>
      </c>
      <c r="AU23" s="62" t="s">
        <v>53</v>
      </c>
      <c r="AV23" s="62" t="s">
        <v>53</v>
      </c>
      <c r="AW23" s="62" t="s">
        <v>53</v>
      </c>
      <c r="AX23" s="66" t="s">
        <v>53</v>
      </c>
      <c r="AY23" s="61" t="s">
        <v>53</v>
      </c>
      <c r="AZ23" s="62" t="s">
        <v>53</v>
      </c>
      <c r="BA23" s="62" t="s">
        <v>53</v>
      </c>
      <c r="BB23" s="63" t="s">
        <v>53</v>
      </c>
      <c r="BC23" s="67"/>
      <c r="BD23" s="67"/>
      <c r="BE23" s="67"/>
      <c r="BF23" s="68"/>
      <c r="BG23" s="83"/>
      <c r="BH23" s="69"/>
      <c r="BI23" s="71"/>
      <c r="BJ23" s="71"/>
      <c r="BK23" s="71"/>
      <c r="BL23" s="71"/>
      <c r="BM23" s="71"/>
      <c r="BN23" s="71"/>
      <c r="BO23" s="71"/>
      <c r="BP23" s="71"/>
      <c r="BQ23" s="71"/>
      <c r="BR23" s="71"/>
    </row>
    <row r="24" spans="1:70" ht="12.75" customHeight="1">
      <c r="A24" s="56"/>
      <c r="B24" s="84" t="s">
        <v>56</v>
      </c>
      <c r="C24" s="85"/>
      <c r="D24" s="86"/>
      <c r="E24" s="86"/>
      <c r="F24" s="87"/>
      <c r="G24" s="88"/>
      <c r="H24" s="89"/>
      <c r="I24" s="89">
        <v>18</v>
      </c>
      <c r="J24" s="89"/>
      <c r="K24" s="90"/>
      <c r="L24" s="88"/>
      <c r="M24" s="89"/>
      <c r="N24" s="89"/>
      <c r="O24" s="91"/>
      <c r="P24" s="88"/>
      <c r="Q24" s="92"/>
      <c r="R24" s="89"/>
      <c r="S24" s="89"/>
      <c r="T24" s="90"/>
      <c r="U24" s="88" t="s">
        <v>52</v>
      </c>
      <c r="V24" s="89" t="s">
        <v>52</v>
      </c>
      <c r="W24" s="93" t="s">
        <v>53</v>
      </c>
      <c r="X24" s="94" t="s">
        <v>53</v>
      </c>
      <c r="Y24" s="95"/>
      <c r="Z24" s="92"/>
      <c r="AA24" s="89"/>
      <c r="AB24" s="90"/>
      <c r="AC24" s="88"/>
      <c r="AD24" s="92"/>
      <c r="AE24" s="89">
        <v>9</v>
      </c>
      <c r="AF24" s="90"/>
      <c r="AG24" s="92"/>
      <c r="AH24" s="92" t="s">
        <v>52</v>
      </c>
      <c r="AI24" s="89" t="s">
        <v>57</v>
      </c>
      <c r="AJ24" s="89" t="s">
        <v>57</v>
      </c>
      <c r="AK24" s="90" t="s">
        <v>57</v>
      </c>
      <c r="AL24" s="89" t="s">
        <v>57</v>
      </c>
      <c r="AM24" s="91" t="s">
        <v>57</v>
      </c>
      <c r="AN24" s="89" t="s">
        <v>58</v>
      </c>
      <c r="AO24" s="92" t="s">
        <v>58</v>
      </c>
      <c r="AP24" s="96" t="s">
        <v>58</v>
      </c>
      <c r="AQ24" s="89" t="s">
        <v>58</v>
      </c>
      <c r="AR24" s="91" t="s">
        <v>59</v>
      </c>
      <c r="AS24" s="90" t="s">
        <v>59</v>
      </c>
      <c r="AT24" s="88"/>
      <c r="AU24" s="92"/>
      <c r="AV24" s="89"/>
      <c r="AW24" s="89"/>
      <c r="AX24" s="97"/>
      <c r="AY24" s="88"/>
      <c r="AZ24" s="89"/>
      <c r="BA24" s="89"/>
      <c r="BB24" s="90"/>
      <c r="BC24" s="67"/>
      <c r="BD24" s="67"/>
      <c r="BE24" s="67"/>
      <c r="BF24" s="68"/>
      <c r="BG24" s="83"/>
      <c r="BH24" s="83"/>
      <c r="BI24" s="71"/>
      <c r="BJ24" s="71"/>
      <c r="BK24" s="71"/>
      <c r="BL24" s="71"/>
      <c r="BM24" s="71"/>
      <c r="BN24" s="71"/>
      <c r="BO24" s="71"/>
      <c r="BP24" s="71"/>
      <c r="BQ24" s="71"/>
      <c r="BR24" s="71"/>
    </row>
    <row r="25" spans="1:70" ht="12.75" customHeight="1">
      <c r="A25" s="98"/>
      <c r="B25" s="99" t="s">
        <v>60</v>
      </c>
      <c r="C25" s="100"/>
      <c r="D25" s="100"/>
      <c r="E25" s="100"/>
      <c r="F25" s="101"/>
      <c r="G25" s="100" t="s">
        <v>61</v>
      </c>
      <c r="H25" s="100"/>
      <c r="I25" s="100"/>
      <c r="J25" s="102" t="s">
        <v>52</v>
      </c>
      <c r="K25" s="100" t="s">
        <v>62</v>
      </c>
      <c r="L25" s="100"/>
      <c r="M25" s="100"/>
      <c r="N25" s="100"/>
      <c r="O25" s="102" t="s">
        <v>57</v>
      </c>
      <c r="P25" s="100" t="s">
        <v>63</v>
      </c>
      <c r="Q25" s="100"/>
      <c r="R25" s="100"/>
      <c r="S25" s="102" t="s">
        <v>58</v>
      </c>
      <c r="T25" s="100" t="s">
        <v>64</v>
      </c>
      <c r="U25" s="100"/>
      <c r="V25" s="100"/>
      <c r="W25" s="100"/>
      <c r="X25" s="100"/>
      <c r="Y25" s="102" t="s">
        <v>59</v>
      </c>
      <c r="Z25" s="639" t="s">
        <v>65</v>
      </c>
      <c r="AA25" s="640"/>
      <c r="AB25" s="640"/>
      <c r="AC25" s="640"/>
      <c r="AD25" s="641"/>
      <c r="AE25" s="103" t="s">
        <v>53</v>
      </c>
      <c r="AF25" s="100" t="s">
        <v>66</v>
      </c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4"/>
      <c r="BH25" s="104"/>
      <c r="BI25" s="71"/>
      <c r="BJ25" s="71"/>
      <c r="BK25" s="71"/>
      <c r="BL25" s="71"/>
      <c r="BM25" s="71"/>
      <c r="BN25" s="71"/>
      <c r="BO25" s="71"/>
      <c r="BP25" s="71"/>
      <c r="BQ25" s="71"/>
      <c r="BR25" s="71"/>
    </row>
    <row r="26" spans="1:70" ht="12.75" customHeight="1">
      <c r="A26" s="104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</row>
    <row r="27" spans="1:70" ht="12.75" customHeight="1">
      <c r="A27" s="42"/>
      <c r="B27" s="631" t="s">
        <v>67</v>
      </c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6"/>
      <c r="T27" s="105"/>
      <c r="U27" s="105"/>
      <c r="V27" s="631" t="s">
        <v>68</v>
      </c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6"/>
      <c r="AI27" s="67"/>
      <c r="AJ27" s="105"/>
      <c r="AK27" s="105"/>
      <c r="AL27" s="105"/>
      <c r="AM27" s="105"/>
      <c r="AN27" s="631" t="s">
        <v>69</v>
      </c>
      <c r="AO27" s="575"/>
      <c r="AP27" s="575"/>
      <c r="AQ27" s="575"/>
      <c r="AR27" s="575"/>
      <c r="AS27" s="575"/>
      <c r="AT27" s="575"/>
      <c r="AU27" s="575"/>
      <c r="AV27" s="575"/>
      <c r="AW27" s="575"/>
      <c r="AX27" s="575"/>
      <c r="AY27" s="575"/>
      <c r="AZ27" s="575"/>
      <c r="BA27" s="575"/>
      <c r="BB27" s="575"/>
      <c r="BC27" s="575"/>
      <c r="BD27" s="575"/>
      <c r="BE27" s="575"/>
      <c r="BF27" s="576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</row>
    <row r="28" spans="1:70" ht="12.75" customHeight="1">
      <c r="A28" s="106"/>
      <c r="B28" s="642" t="s">
        <v>38</v>
      </c>
      <c r="C28" s="643" t="s">
        <v>70</v>
      </c>
      <c r="D28" s="570"/>
      <c r="E28" s="649" t="s">
        <v>71</v>
      </c>
      <c r="F28" s="570"/>
      <c r="G28" s="643" t="s">
        <v>72</v>
      </c>
      <c r="H28" s="570"/>
      <c r="I28" s="643" t="s">
        <v>73</v>
      </c>
      <c r="J28" s="570"/>
      <c r="K28" s="643" t="s">
        <v>74</v>
      </c>
      <c r="L28" s="556"/>
      <c r="M28" s="570"/>
      <c r="N28" s="620" t="s">
        <v>75</v>
      </c>
      <c r="O28" s="621"/>
      <c r="P28" s="624" t="s">
        <v>76</v>
      </c>
      <c r="Q28" s="570"/>
      <c r="R28" s="105"/>
      <c r="S28" s="105"/>
      <c r="T28" s="105"/>
      <c r="U28" s="105"/>
      <c r="V28" s="646" t="s">
        <v>77</v>
      </c>
      <c r="W28" s="556"/>
      <c r="X28" s="556"/>
      <c r="Y28" s="556"/>
      <c r="Z28" s="556"/>
      <c r="AA28" s="570"/>
      <c r="AB28" s="647" t="s">
        <v>78</v>
      </c>
      <c r="AC28" s="556"/>
      <c r="AD28" s="621"/>
      <c r="AE28" s="644" t="s">
        <v>79</v>
      </c>
      <c r="AF28" s="556"/>
      <c r="AG28" s="570"/>
      <c r="AH28" s="105"/>
      <c r="AI28" s="105"/>
      <c r="AJ28" s="105"/>
      <c r="AK28" s="105"/>
      <c r="AL28" s="615" t="s">
        <v>80</v>
      </c>
      <c r="AM28" s="556"/>
      <c r="AN28" s="556"/>
      <c r="AO28" s="556"/>
      <c r="AP28" s="556"/>
      <c r="AQ28" s="556"/>
      <c r="AR28" s="556"/>
      <c r="AS28" s="570"/>
      <c r="AT28" s="648" t="s">
        <v>81</v>
      </c>
      <c r="AU28" s="556"/>
      <c r="AV28" s="556"/>
      <c r="AW28" s="556"/>
      <c r="AX28" s="556"/>
      <c r="AY28" s="556"/>
      <c r="AZ28" s="556"/>
      <c r="BA28" s="556"/>
      <c r="BB28" s="570"/>
      <c r="BC28" s="615" t="s">
        <v>78</v>
      </c>
      <c r="BD28" s="556"/>
      <c r="BE28" s="570"/>
      <c r="BF28" s="100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21" customHeight="1">
      <c r="A29" s="106"/>
      <c r="B29" s="634"/>
      <c r="C29" s="616"/>
      <c r="D29" s="540"/>
      <c r="E29" s="622"/>
      <c r="F29" s="540"/>
      <c r="G29" s="616"/>
      <c r="H29" s="540"/>
      <c r="I29" s="616"/>
      <c r="J29" s="540"/>
      <c r="K29" s="616"/>
      <c r="L29" s="548"/>
      <c r="M29" s="540"/>
      <c r="N29" s="622"/>
      <c r="O29" s="623"/>
      <c r="P29" s="616"/>
      <c r="Q29" s="540"/>
      <c r="R29" s="105"/>
      <c r="S29" s="105"/>
      <c r="T29" s="105"/>
      <c r="U29" s="105"/>
      <c r="V29" s="616"/>
      <c r="W29" s="548"/>
      <c r="X29" s="548"/>
      <c r="Y29" s="548"/>
      <c r="Z29" s="548"/>
      <c r="AA29" s="540"/>
      <c r="AB29" s="622"/>
      <c r="AC29" s="548"/>
      <c r="AD29" s="623"/>
      <c r="AE29" s="616"/>
      <c r="AF29" s="548"/>
      <c r="AG29" s="540"/>
      <c r="AH29" s="105"/>
      <c r="AI29" s="105"/>
      <c r="AJ29" s="105"/>
      <c r="AK29" s="105"/>
      <c r="AL29" s="616"/>
      <c r="AM29" s="548"/>
      <c r="AN29" s="548"/>
      <c r="AO29" s="548"/>
      <c r="AP29" s="548"/>
      <c r="AQ29" s="548"/>
      <c r="AR29" s="548"/>
      <c r="AS29" s="540"/>
      <c r="AT29" s="616"/>
      <c r="AU29" s="548"/>
      <c r="AV29" s="548"/>
      <c r="AW29" s="548"/>
      <c r="AX29" s="548"/>
      <c r="AY29" s="548"/>
      <c r="AZ29" s="548"/>
      <c r="BA29" s="548"/>
      <c r="BB29" s="540"/>
      <c r="BC29" s="616"/>
      <c r="BD29" s="548"/>
      <c r="BE29" s="540"/>
      <c r="BF29" s="100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15.75" customHeight="1">
      <c r="A30" s="107"/>
      <c r="B30" s="108" t="s">
        <v>51</v>
      </c>
      <c r="C30" s="625">
        <v>36</v>
      </c>
      <c r="D30" s="525"/>
      <c r="E30" s="625">
        <v>4</v>
      </c>
      <c r="F30" s="525"/>
      <c r="G30" s="650"/>
      <c r="H30" s="651"/>
      <c r="I30" s="626"/>
      <c r="J30" s="527"/>
      <c r="K30" s="626"/>
      <c r="L30" s="535"/>
      <c r="M30" s="527"/>
      <c r="N30" s="625">
        <v>12</v>
      </c>
      <c r="O30" s="525"/>
      <c r="P30" s="626">
        <f t="shared" ref="P30:P33" si="1">SUM(C30:O30)</f>
        <v>52</v>
      </c>
      <c r="Q30" s="527"/>
      <c r="R30" s="105"/>
      <c r="S30" s="105"/>
      <c r="T30" s="105"/>
      <c r="U30" s="105"/>
      <c r="V30" s="627" t="s">
        <v>82</v>
      </c>
      <c r="W30" s="535"/>
      <c r="X30" s="535"/>
      <c r="Y30" s="535"/>
      <c r="Z30" s="535"/>
      <c r="AA30" s="527"/>
      <c r="AB30" s="628" t="s">
        <v>83</v>
      </c>
      <c r="AC30" s="535"/>
      <c r="AD30" s="527"/>
      <c r="AE30" s="628" t="s">
        <v>84</v>
      </c>
      <c r="AF30" s="535"/>
      <c r="AG30" s="527"/>
      <c r="AH30" s="105"/>
      <c r="AI30" s="105"/>
      <c r="AJ30" s="105"/>
      <c r="AK30" s="105"/>
      <c r="AL30" s="617" t="s">
        <v>85</v>
      </c>
      <c r="AM30" s="535"/>
      <c r="AN30" s="535"/>
      <c r="AO30" s="535"/>
      <c r="AP30" s="535"/>
      <c r="AQ30" s="535"/>
      <c r="AR30" s="535"/>
      <c r="AS30" s="527"/>
      <c r="AT30" s="618" t="s">
        <v>86</v>
      </c>
      <c r="AU30" s="535"/>
      <c r="AV30" s="535"/>
      <c r="AW30" s="535"/>
      <c r="AX30" s="535"/>
      <c r="AY30" s="535"/>
      <c r="AZ30" s="535"/>
      <c r="BA30" s="535"/>
      <c r="BB30" s="527"/>
      <c r="BC30" s="619">
        <v>8</v>
      </c>
      <c r="BD30" s="535"/>
      <c r="BE30" s="527"/>
      <c r="BF30" s="100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12.75" customHeight="1">
      <c r="A31" s="107"/>
      <c r="B31" s="109" t="s">
        <v>54</v>
      </c>
      <c r="C31" s="625">
        <v>36</v>
      </c>
      <c r="D31" s="525"/>
      <c r="E31" s="625">
        <v>4</v>
      </c>
      <c r="F31" s="525"/>
      <c r="G31" s="650"/>
      <c r="H31" s="651"/>
      <c r="I31" s="626"/>
      <c r="J31" s="527"/>
      <c r="K31" s="626"/>
      <c r="L31" s="535"/>
      <c r="M31" s="527"/>
      <c r="N31" s="625">
        <v>12</v>
      </c>
      <c r="O31" s="525"/>
      <c r="P31" s="626">
        <f t="shared" si="1"/>
        <v>52</v>
      </c>
      <c r="Q31" s="527"/>
      <c r="R31" s="105"/>
      <c r="S31" s="105"/>
      <c r="T31" s="105"/>
      <c r="U31" s="105"/>
      <c r="V31" s="645"/>
      <c r="W31" s="535"/>
      <c r="X31" s="535"/>
      <c r="Y31" s="535"/>
      <c r="Z31" s="535"/>
      <c r="AA31" s="527"/>
      <c r="AB31" s="628"/>
      <c r="AC31" s="535"/>
      <c r="AD31" s="527"/>
      <c r="AE31" s="628"/>
      <c r="AF31" s="535"/>
      <c r="AG31" s="527"/>
      <c r="AH31" s="105"/>
      <c r="AI31" s="105"/>
      <c r="AJ31" s="105"/>
      <c r="AK31" s="105"/>
      <c r="AL31" s="110"/>
      <c r="AM31" s="110"/>
      <c r="AN31" s="110"/>
      <c r="AO31" s="110"/>
      <c r="AP31" s="110"/>
      <c r="AQ31" s="110"/>
      <c r="AR31" s="110"/>
      <c r="AS31" s="110"/>
      <c r="AT31" s="111"/>
      <c r="AU31" s="111"/>
      <c r="AV31" s="111"/>
      <c r="AW31" s="111"/>
      <c r="AX31" s="111"/>
      <c r="AY31" s="111"/>
      <c r="AZ31" s="111"/>
      <c r="BA31" s="111"/>
      <c r="BB31" s="111"/>
      <c r="BC31" s="23"/>
      <c r="BD31" s="23"/>
      <c r="BE31" s="23"/>
      <c r="BF31" s="100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12.75" customHeight="1">
      <c r="A32" s="107"/>
      <c r="B32" s="109" t="s">
        <v>55</v>
      </c>
      <c r="C32" s="625">
        <v>36</v>
      </c>
      <c r="D32" s="525"/>
      <c r="E32" s="625">
        <v>4</v>
      </c>
      <c r="F32" s="525"/>
      <c r="G32" s="650"/>
      <c r="H32" s="651"/>
      <c r="I32" s="626"/>
      <c r="J32" s="527"/>
      <c r="K32" s="626"/>
      <c r="L32" s="535"/>
      <c r="M32" s="527"/>
      <c r="N32" s="625">
        <v>12</v>
      </c>
      <c r="O32" s="525"/>
      <c r="P32" s="626">
        <f t="shared" si="1"/>
        <v>52</v>
      </c>
      <c r="Q32" s="527"/>
      <c r="R32" s="105"/>
      <c r="S32" s="105"/>
      <c r="T32" s="105"/>
      <c r="U32" s="105"/>
      <c r="V32" s="645"/>
      <c r="W32" s="535"/>
      <c r="X32" s="535"/>
      <c r="Y32" s="535"/>
      <c r="Z32" s="535"/>
      <c r="AA32" s="527"/>
      <c r="AB32" s="628"/>
      <c r="AC32" s="535"/>
      <c r="AD32" s="527"/>
      <c r="AE32" s="628"/>
      <c r="AF32" s="535"/>
      <c r="AG32" s="527"/>
      <c r="AH32" s="105"/>
      <c r="AI32" s="105"/>
      <c r="AJ32" s="105"/>
      <c r="AK32" s="105"/>
      <c r="AL32" s="110"/>
      <c r="AM32" s="110"/>
      <c r="AN32" s="110"/>
      <c r="AO32" s="110"/>
      <c r="AP32" s="110"/>
      <c r="AQ32" s="110"/>
      <c r="AR32" s="110"/>
      <c r="AS32" s="110"/>
      <c r="AT32" s="111"/>
      <c r="AU32" s="111"/>
      <c r="AV32" s="111"/>
      <c r="AW32" s="111"/>
      <c r="AX32" s="111"/>
      <c r="AY32" s="111"/>
      <c r="AZ32" s="111"/>
      <c r="BA32" s="111"/>
      <c r="BB32" s="111"/>
      <c r="BC32" s="23"/>
      <c r="BD32" s="23"/>
      <c r="BE32" s="23"/>
      <c r="BF32" s="100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ht="12.75" customHeight="1">
      <c r="A33" s="107"/>
      <c r="B33" s="112" t="s">
        <v>56</v>
      </c>
      <c r="C33" s="626">
        <f>18+9</f>
        <v>27</v>
      </c>
      <c r="D33" s="527"/>
      <c r="E33" s="626">
        <v>3</v>
      </c>
      <c r="F33" s="527"/>
      <c r="G33" s="656">
        <v>5</v>
      </c>
      <c r="H33" s="637"/>
      <c r="I33" s="626">
        <v>2</v>
      </c>
      <c r="J33" s="527"/>
      <c r="K33" s="626">
        <v>4</v>
      </c>
      <c r="L33" s="535"/>
      <c r="M33" s="527"/>
      <c r="N33" s="626">
        <v>2</v>
      </c>
      <c r="O33" s="527"/>
      <c r="P33" s="626">
        <f t="shared" si="1"/>
        <v>43</v>
      </c>
      <c r="Q33" s="527"/>
      <c r="R33" s="100"/>
      <c r="S33" s="68"/>
      <c r="T33" s="100"/>
      <c r="U33" s="100"/>
      <c r="V33" s="100"/>
      <c r="W33" s="100"/>
      <c r="X33" s="100"/>
      <c r="Y33" s="68"/>
      <c r="Z33" s="100"/>
      <c r="AA33" s="100"/>
      <c r="AB33" s="100"/>
      <c r="AC33" s="100"/>
      <c r="AD33" s="100"/>
      <c r="AE33" s="113"/>
      <c r="AF33" s="100"/>
      <c r="AG33" s="100"/>
      <c r="AH33" s="100"/>
      <c r="AI33" s="100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12.75" customHeight="1">
      <c r="A34" s="104"/>
      <c r="B34" s="100"/>
      <c r="C34" s="68"/>
      <c r="D34" s="100"/>
      <c r="E34" s="100"/>
      <c r="F34" s="100"/>
      <c r="G34" s="100"/>
      <c r="H34" s="100"/>
      <c r="I34" s="68"/>
      <c r="J34" s="100"/>
      <c r="K34" s="100"/>
      <c r="L34" s="100"/>
      <c r="M34" s="100"/>
      <c r="N34" s="100"/>
      <c r="O34" s="113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18" customHeight="1">
      <c r="A35" s="114"/>
      <c r="B35" s="654" t="s">
        <v>87</v>
      </c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</row>
    <row r="36" spans="1:70" ht="33" customHeight="1">
      <c r="A36" s="114"/>
      <c r="B36" s="114"/>
      <c r="C36" s="116"/>
      <c r="D36" s="114"/>
      <c r="E36" s="669" t="s">
        <v>88</v>
      </c>
      <c r="F36" s="672" t="s">
        <v>89</v>
      </c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56"/>
      <c r="U36" s="570"/>
      <c r="V36" s="652" t="s">
        <v>90</v>
      </c>
      <c r="W36" s="535"/>
      <c r="X36" s="535"/>
      <c r="Y36" s="535"/>
      <c r="Z36" s="535"/>
      <c r="AA36" s="535"/>
      <c r="AB36" s="535"/>
      <c r="AC36" s="535"/>
      <c r="AD36" s="662" t="s">
        <v>91</v>
      </c>
      <c r="AE36" s="570"/>
      <c r="AF36" s="653" t="s">
        <v>92</v>
      </c>
      <c r="AG36" s="535"/>
      <c r="AH36" s="535"/>
      <c r="AI36" s="535"/>
      <c r="AJ36" s="535"/>
      <c r="AK36" s="535"/>
      <c r="AL36" s="535"/>
      <c r="AM36" s="535"/>
      <c r="AN36" s="535"/>
      <c r="AO36" s="527"/>
      <c r="AP36" s="673" t="s">
        <v>93</v>
      </c>
      <c r="AQ36" s="570"/>
      <c r="AR36" s="655" t="s">
        <v>94</v>
      </c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56"/>
      <c r="BG36" s="570"/>
      <c r="BH36" s="117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</row>
    <row r="37" spans="1:70" ht="22.5" customHeight="1">
      <c r="A37" s="114"/>
      <c r="B37" s="114"/>
      <c r="C37" s="116"/>
      <c r="D37" s="114"/>
      <c r="E37" s="670"/>
      <c r="F37" s="663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73"/>
      <c r="V37" s="666" t="s">
        <v>95</v>
      </c>
      <c r="W37" s="570"/>
      <c r="X37" s="666" t="s">
        <v>96</v>
      </c>
      <c r="Y37" s="570"/>
      <c r="Z37" s="667" t="s">
        <v>97</v>
      </c>
      <c r="AA37" s="570"/>
      <c r="AB37" s="667" t="s">
        <v>98</v>
      </c>
      <c r="AC37" s="570"/>
      <c r="AD37" s="663"/>
      <c r="AE37" s="573"/>
      <c r="AF37" s="664" t="s">
        <v>99</v>
      </c>
      <c r="AG37" s="573"/>
      <c r="AH37" s="674" t="s">
        <v>100</v>
      </c>
      <c r="AI37" s="535"/>
      <c r="AJ37" s="535"/>
      <c r="AK37" s="535"/>
      <c r="AL37" s="535"/>
      <c r="AM37" s="535"/>
      <c r="AN37" s="535"/>
      <c r="AO37" s="527"/>
      <c r="AP37" s="663"/>
      <c r="AQ37" s="573"/>
      <c r="AR37" s="616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8"/>
      <c r="BG37" s="540"/>
      <c r="BH37" s="118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</row>
    <row r="38" spans="1:70" ht="19.5" customHeight="1">
      <c r="A38" s="114"/>
      <c r="B38" s="114"/>
      <c r="C38" s="116"/>
      <c r="D38" s="114"/>
      <c r="E38" s="670"/>
      <c r="F38" s="663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73"/>
      <c r="V38" s="663"/>
      <c r="W38" s="573"/>
      <c r="X38" s="663"/>
      <c r="Y38" s="573"/>
      <c r="Z38" s="663"/>
      <c r="AA38" s="573"/>
      <c r="AB38" s="663"/>
      <c r="AC38" s="573"/>
      <c r="AD38" s="663"/>
      <c r="AE38" s="573"/>
      <c r="AF38" s="529"/>
      <c r="AG38" s="573"/>
      <c r="AH38" s="666" t="s">
        <v>101</v>
      </c>
      <c r="AI38" s="570"/>
      <c r="AJ38" s="665" t="s">
        <v>102</v>
      </c>
      <c r="AK38" s="630"/>
      <c r="AL38" s="630"/>
      <c r="AM38" s="630"/>
      <c r="AN38" s="630"/>
      <c r="AO38" s="525"/>
      <c r="AP38" s="663"/>
      <c r="AQ38" s="573"/>
      <c r="AR38" s="526" t="s">
        <v>103</v>
      </c>
      <c r="AS38" s="535"/>
      <c r="AT38" s="535"/>
      <c r="AU38" s="527"/>
      <c r="AV38" s="526" t="s">
        <v>104</v>
      </c>
      <c r="AW38" s="535"/>
      <c r="AX38" s="535"/>
      <c r="AY38" s="527"/>
      <c r="AZ38" s="526" t="s">
        <v>105</v>
      </c>
      <c r="BA38" s="535"/>
      <c r="BB38" s="535"/>
      <c r="BC38" s="527"/>
      <c r="BD38" s="526" t="s">
        <v>106</v>
      </c>
      <c r="BE38" s="535"/>
      <c r="BF38" s="535"/>
      <c r="BG38" s="527"/>
      <c r="BH38" s="119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</row>
    <row r="39" spans="1:70" ht="24" customHeight="1">
      <c r="A39" s="114"/>
      <c r="B39" s="114"/>
      <c r="C39" s="116"/>
      <c r="D39" s="114"/>
      <c r="E39" s="670"/>
      <c r="F39" s="663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73"/>
      <c r="V39" s="663"/>
      <c r="W39" s="573"/>
      <c r="X39" s="663"/>
      <c r="Y39" s="573"/>
      <c r="Z39" s="663"/>
      <c r="AA39" s="573"/>
      <c r="AB39" s="663"/>
      <c r="AC39" s="573"/>
      <c r="AD39" s="663"/>
      <c r="AE39" s="573"/>
      <c r="AF39" s="529"/>
      <c r="AG39" s="573"/>
      <c r="AH39" s="663"/>
      <c r="AI39" s="573"/>
      <c r="AJ39" s="666" t="s">
        <v>107</v>
      </c>
      <c r="AK39" s="570"/>
      <c r="AL39" s="667" t="s">
        <v>108</v>
      </c>
      <c r="AM39" s="570"/>
      <c r="AN39" s="666" t="s">
        <v>109</v>
      </c>
      <c r="AO39" s="570"/>
      <c r="AP39" s="663"/>
      <c r="AQ39" s="573"/>
      <c r="AR39" s="679" t="s">
        <v>110</v>
      </c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56"/>
      <c r="BG39" s="570"/>
      <c r="BH39" s="119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</row>
    <row r="40" spans="1:70" ht="24" customHeight="1">
      <c r="A40" s="114"/>
      <c r="B40" s="114"/>
      <c r="C40" s="116"/>
      <c r="D40" s="114"/>
      <c r="E40" s="670"/>
      <c r="F40" s="663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73"/>
      <c r="V40" s="663"/>
      <c r="W40" s="573"/>
      <c r="X40" s="663"/>
      <c r="Y40" s="573"/>
      <c r="Z40" s="663"/>
      <c r="AA40" s="573"/>
      <c r="AB40" s="663"/>
      <c r="AC40" s="573"/>
      <c r="AD40" s="663"/>
      <c r="AE40" s="573"/>
      <c r="AF40" s="529"/>
      <c r="AG40" s="573"/>
      <c r="AH40" s="663"/>
      <c r="AI40" s="573"/>
      <c r="AJ40" s="663"/>
      <c r="AK40" s="573"/>
      <c r="AL40" s="663"/>
      <c r="AM40" s="573"/>
      <c r="AN40" s="663"/>
      <c r="AO40" s="573"/>
      <c r="AP40" s="663"/>
      <c r="AQ40" s="573"/>
      <c r="AR40" s="668">
        <v>1</v>
      </c>
      <c r="AS40" s="546"/>
      <c r="AT40" s="675">
        <v>2</v>
      </c>
      <c r="AU40" s="546"/>
      <c r="AV40" s="668">
        <v>3</v>
      </c>
      <c r="AW40" s="546"/>
      <c r="AX40" s="675">
        <v>4</v>
      </c>
      <c r="AY40" s="546"/>
      <c r="AZ40" s="668">
        <v>5</v>
      </c>
      <c r="BA40" s="546"/>
      <c r="BB40" s="675">
        <v>6</v>
      </c>
      <c r="BC40" s="546"/>
      <c r="BD40" s="668">
        <v>7</v>
      </c>
      <c r="BE40" s="546"/>
      <c r="BF40" s="668">
        <v>8</v>
      </c>
      <c r="BG40" s="527"/>
      <c r="BH40" s="119"/>
      <c r="BI40" s="43"/>
      <c r="BJ40" s="115"/>
      <c r="BK40" s="115"/>
      <c r="BL40" s="115"/>
      <c r="BM40" s="115"/>
      <c r="BN40" s="115"/>
      <c r="BO40" s="115"/>
      <c r="BP40" s="115"/>
      <c r="BQ40" s="115"/>
      <c r="BR40" s="115"/>
    </row>
    <row r="41" spans="1:70" ht="24" customHeight="1">
      <c r="A41" s="114"/>
      <c r="B41" s="114"/>
      <c r="C41" s="116"/>
      <c r="D41" s="114"/>
      <c r="E41" s="670"/>
      <c r="F41" s="663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73"/>
      <c r="V41" s="663"/>
      <c r="W41" s="573"/>
      <c r="X41" s="663"/>
      <c r="Y41" s="573"/>
      <c r="Z41" s="663"/>
      <c r="AA41" s="573"/>
      <c r="AB41" s="663"/>
      <c r="AC41" s="573"/>
      <c r="AD41" s="663"/>
      <c r="AE41" s="573"/>
      <c r="AF41" s="529"/>
      <c r="AG41" s="573"/>
      <c r="AH41" s="663"/>
      <c r="AI41" s="573"/>
      <c r="AJ41" s="663"/>
      <c r="AK41" s="573"/>
      <c r="AL41" s="663"/>
      <c r="AM41" s="573"/>
      <c r="AN41" s="663"/>
      <c r="AO41" s="573"/>
      <c r="AP41" s="663"/>
      <c r="AQ41" s="573"/>
      <c r="AR41" s="526" t="s">
        <v>111</v>
      </c>
      <c r="AS41" s="535"/>
      <c r="AT41" s="535"/>
      <c r="AU41" s="535"/>
      <c r="AV41" s="535"/>
      <c r="AW41" s="535"/>
      <c r="AX41" s="535"/>
      <c r="AY41" s="535"/>
      <c r="AZ41" s="535"/>
      <c r="BA41" s="535"/>
      <c r="BB41" s="535"/>
      <c r="BC41" s="535"/>
      <c r="BD41" s="535"/>
      <c r="BE41" s="535"/>
      <c r="BF41" s="535"/>
      <c r="BG41" s="527"/>
      <c r="BH41" s="119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</row>
    <row r="42" spans="1:70" ht="28.5" customHeight="1">
      <c r="A42" s="114"/>
      <c r="B42" s="114"/>
      <c r="C42" s="116"/>
      <c r="D42" s="114"/>
      <c r="E42" s="671"/>
      <c r="F42" s="616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0"/>
      <c r="V42" s="663"/>
      <c r="W42" s="573"/>
      <c r="X42" s="663"/>
      <c r="Y42" s="573"/>
      <c r="Z42" s="616"/>
      <c r="AA42" s="540"/>
      <c r="AB42" s="616"/>
      <c r="AC42" s="540"/>
      <c r="AD42" s="663"/>
      <c r="AE42" s="573"/>
      <c r="AF42" s="529"/>
      <c r="AG42" s="573"/>
      <c r="AH42" s="663"/>
      <c r="AI42" s="573"/>
      <c r="AJ42" s="663"/>
      <c r="AK42" s="573"/>
      <c r="AL42" s="663"/>
      <c r="AM42" s="573"/>
      <c r="AN42" s="663"/>
      <c r="AO42" s="573"/>
      <c r="AP42" s="663"/>
      <c r="AQ42" s="573"/>
      <c r="AR42" s="676">
        <v>18</v>
      </c>
      <c r="AS42" s="677"/>
      <c r="AT42" s="678">
        <v>18</v>
      </c>
      <c r="AU42" s="677"/>
      <c r="AV42" s="676">
        <v>18</v>
      </c>
      <c r="AW42" s="677"/>
      <c r="AX42" s="678">
        <v>18</v>
      </c>
      <c r="AY42" s="677"/>
      <c r="AZ42" s="676">
        <v>18</v>
      </c>
      <c r="BA42" s="677"/>
      <c r="BB42" s="678">
        <v>18</v>
      </c>
      <c r="BC42" s="573"/>
      <c r="BD42" s="678">
        <v>18</v>
      </c>
      <c r="BE42" s="677"/>
      <c r="BF42" s="654">
        <v>9</v>
      </c>
      <c r="BG42" s="573"/>
      <c r="BH42" s="119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</row>
    <row r="43" spans="1:70" ht="15.75" customHeight="1">
      <c r="A43" s="121"/>
      <c r="B43" s="121"/>
      <c r="C43" s="116"/>
      <c r="D43" s="121"/>
      <c r="E43" s="122">
        <v>1</v>
      </c>
      <c r="F43" s="680">
        <v>2</v>
      </c>
      <c r="G43" s="535"/>
      <c r="H43" s="535"/>
      <c r="I43" s="535"/>
      <c r="J43" s="535"/>
      <c r="K43" s="535"/>
      <c r="L43" s="535"/>
      <c r="M43" s="535"/>
      <c r="N43" s="535"/>
      <c r="O43" s="535"/>
      <c r="P43" s="535"/>
      <c r="Q43" s="535"/>
      <c r="R43" s="535"/>
      <c r="S43" s="535"/>
      <c r="T43" s="535"/>
      <c r="U43" s="535"/>
      <c r="V43" s="680">
        <v>3</v>
      </c>
      <c r="W43" s="527"/>
      <c r="X43" s="680">
        <v>4</v>
      </c>
      <c r="Y43" s="535"/>
      <c r="Z43" s="680">
        <v>5</v>
      </c>
      <c r="AA43" s="527"/>
      <c r="AB43" s="680">
        <v>6</v>
      </c>
      <c r="AC43" s="535"/>
      <c r="AD43" s="680">
        <v>7</v>
      </c>
      <c r="AE43" s="527"/>
      <c r="AF43" s="680">
        <v>8</v>
      </c>
      <c r="AG43" s="527"/>
      <c r="AH43" s="681">
        <v>9</v>
      </c>
      <c r="AI43" s="535"/>
      <c r="AJ43" s="680">
        <v>10</v>
      </c>
      <c r="AK43" s="527"/>
      <c r="AL43" s="681">
        <v>11</v>
      </c>
      <c r="AM43" s="535"/>
      <c r="AN43" s="680">
        <v>12</v>
      </c>
      <c r="AO43" s="527"/>
      <c r="AP43" s="681">
        <v>13</v>
      </c>
      <c r="AQ43" s="535"/>
      <c r="AR43" s="680">
        <v>14</v>
      </c>
      <c r="AS43" s="527"/>
      <c r="AT43" s="681">
        <v>15</v>
      </c>
      <c r="AU43" s="535"/>
      <c r="AV43" s="680">
        <v>16</v>
      </c>
      <c r="AW43" s="527"/>
      <c r="AX43" s="681">
        <v>17</v>
      </c>
      <c r="AY43" s="535"/>
      <c r="AZ43" s="680">
        <v>18</v>
      </c>
      <c r="BA43" s="527"/>
      <c r="BB43" s="681">
        <v>19</v>
      </c>
      <c r="BC43" s="535"/>
      <c r="BD43" s="680">
        <v>20</v>
      </c>
      <c r="BE43" s="527"/>
      <c r="BF43" s="681">
        <v>21</v>
      </c>
      <c r="BG43" s="527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</row>
    <row r="44" spans="1:70" ht="28.5" customHeight="1">
      <c r="A44" s="121"/>
      <c r="B44" s="121"/>
      <c r="C44" s="116"/>
      <c r="D44" s="121"/>
      <c r="E44" s="660" t="s">
        <v>112</v>
      </c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5"/>
      <c r="BB44" s="535"/>
      <c r="BC44" s="535"/>
      <c r="BD44" s="535"/>
      <c r="BE44" s="535"/>
      <c r="BF44" s="535"/>
      <c r="BG44" s="527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</row>
    <row r="45" spans="1:70" ht="25.5" customHeight="1">
      <c r="A45" s="71"/>
      <c r="B45" s="71"/>
      <c r="C45" s="116"/>
      <c r="D45" s="71"/>
      <c r="E45" s="534" t="s">
        <v>113</v>
      </c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5"/>
      <c r="BB45" s="535"/>
      <c r="BC45" s="535"/>
      <c r="BD45" s="535"/>
      <c r="BE45" s="535"/>
      <c r="BF45" s="535"/>
      <c r="BG45" s="527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</row>
    <row r="46" spans="1:70" ht="25.5" customHeight="1">
      <c r="A46" s="43"/>
      <c r="B46" s="43"/>
      <c r="C46" s="116"/>
      <c r="D46" s="123"/>
      <c r="E46" s="124" t="s">
        <v>114</v>
      </c>
      <c r="F46" s="661" t="s">
        <v>115</v>
      </c>
      <c r="G46" s="640"/>
      <c r="H46" s="640"/>
      <c r="I46" s="640"/>
      <c r="J46" s="640"/>
      <c r="K46" s="640"/>
      <c r="L46" s="640"/>
      <c r="M46" s="640"/>
      <c r="N46" s="640"/>
      <c r="O46" s="640"/>
      <c r="P46" s="640"/>
      <c r="Q46" s="640"/>
      <c r="R46" s="640"/>
      <c r="S46" s="640"/>
      <c r="T46" s="640"/>
      <c r="U46" s="641"/>
      <c r="V46" s="658"/>
      <c r="W46" s="570"/>
      <c r="X46" s="657">
        <v>1</v>
      </c>
      <c r="Y46" s="659"/>
      <c r="Z46" s="658"/>
      <c r="AA46" s="570"/>
      <c r="AB46" s="657">
        <v>1</v>
      </c>
      <c r="AC46" s="659"/>
      <c r="AD46" s="658">
        <v>2</v>
      </c>
      <c r="AE46" s="570"/>
      <c r="AF46" s="658">
        <f t="shared" ref="AF46:AF66" si="2">AD46*30</f>
        <v>60</v>
      </c>
      <c r="AG46" s="570"/>
      <c r="AH46" s="658">
        <f t="shared" ref="AH46:AH66" si="3">AJ46+AL46+AN46</f>
        <v>36</v>
      </c>
      <c r="AI46" s="570"/>
      <c r="AJ46" s="658">
        <v>18</v>
      </c>
      <c r="AK46" s="570"/>
      <c r="AL46" s="657">
        <v>18</v>
      </c>
      <c r="AM46" s="556"/>
      <c r="AN46" s="658"/>
      <c r="AO46" s="570"/>
      <c r="AP46" s="658">
        <f t="shared" ref="AP46:AP66" si="4">AF46-AH46</f>
        <v>24</v>
      </c>
      <c r="AQ46" s="570"/>
      <c r="AR46" s="658">
        <v>2</v>
      </c>
      <c r="AS46" s="659"/>
      <c r="AT46" s="657"/>
      <c r="AU46" s="570"/>
      <c r="AV46" s="658"/>
      <c r="AW46" s="659"/>
      <c r="AX46" s="657"/>
      <c r="AY46" s="659"/>
      <c r="AZ46" s="658"/>
      <c r="BA46" s="659"/>
      <c r="BB46" s="657"/>
      <c r="BC46" s="659"/>
      <c r="BD46" s="658"/>
      <c r="BE46" s="659"/>
      <c r="BF46" s="657"/>
      <c r="BG46" s="570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</row>
    <row r="47" spans="1:70" ht="25.5" customHeight="1">
      <c r="A47" s="43"/>
      <c r="B47" s="43"/>
      <c r="C47" s="116"/>
      <c r="D47" s="125"/>
      <c r="E47" s="126" t="s">
        <v>116</v>
      </c>
      <c r="F47" s="682" t="s">
        <v>117</v>
      </c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683"/>
      <c r="V47" s="508"/>
      <c r="W47" s="497"/>
      <c r="X47" s="515">
        <v>2</v>
      </c>
      <c r="Y47" s="499"/>
      <c r="Z47" s="508"/>
      <c r="AA47" s="497"/>
      <c r="AB47" s="515">
        <v>2</v>
      </c>
      <c r="AC47" s="499"/>
      <c r="AD47" s="508">
        <v>2</v>
      </c>
      <c r="AE47" s="497"/>
      <c r="AF47" s="508">
        <f t="shared" si="2"/>
        <v>60</v>
      </c>
      <c r="AG47" s="497"/>
      <c r="AH47" s="515">
        <f t="shared" si="3"/>
        <v>36</v>
      </c>
      <c r="AI47" s="495"/>
      <c r="AJ47" s="508">
        <v>18</v>
      </c>
      <c r="AK47" s="497"/>
      <c r="AL47" s="515">
        <v>18</v>
      </c>
      <c r="AM47" s="495"/>
      <c r="AN47" s="508"/>
      <c r="AO47" s="497"/>
      <c r="AP47" s="515">
        <f t="shared" si="4"/>
        <v>24</v>
      </c>
      <c r="AQ47" s="495"/>
      <c r="AR47" s="508"/>
      <c r="AS47" s="499"/>
      <c r="AT47" s="538">
        <v>2</v>
      </c>
      <c r="AU47" s="497"/>
      <c r="AV47" s="515"/>
      <c r="AW47" s="499"/>
      <c r="AX47" s="538"/>
      <c r="AY47" s="495"/>
      <c r="AZ47" s="508"/>
      <c r="BA47" s="499"/>
      <c r="BB47" s="538"/>
      <c r="BC47" s="497"/>
      <c r="BD47" s="508"/>
      <c r="BE47" s="499"/>
      <c r="BF47" s="515"/>
      <c r="BG47" s="497"/>
      <c r="BH47" s="43"/>
      <c r="BI47" s="128"/>
      <c r="BJ47" s="43"/>
      <c r="BK47" s="43"/>
      <c r="BL47" s="43"/>
      <c r="BM47" s="43"/>
      <c r="BN47" s="43"/>
      <c r="BO47" s="43"/>
      <c r="BP47" s="43"/>
      <c r="BQ47" s="43"/>
      <c r="BR47" s="43"/>
    </row>
    <row r="48" spans="1:70" ht="30" customHeight="1">
      <c r="A48" s="43"/>
      <c r="B48" s="43"/>
      <c r="C48" s="129"/>
      <c r="D48" s="130"/>
      <c r="E48" s="124" t="s">
        <v>118</v>
      </c>
      <c r="F48" s="494" t="s">
        <v>119</v>
      </c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508"/>
      <c r="W48" s="497"/>
      <c r="X48" s="515">
        <v>2</v>
      </c>
      <c r="Y48" s="499"/>
      <c r="Z48" s="508"/>
      <c r="AA48" s="497"/>
      <c r="AB48" s="515">
        <v>1.2</v>
      </c>
      <c r="AC48" s="499"/>
      <c r="AD48" s="508">
        <v>3</v>
      </c>
      <c r="AE48" s="497"/>
      <c r="AF48" s="508">
        <f t="shared" si="2"/>
        <v>90</v>
      </c>
      <c r="AG48" s="497"/>
      <c r="AH48" s="508">
        <f t="shared" si="3"/>
        <v>72</v>
      </c>
      <c r="AI48" s="497"/>
      <c r="AJ48" s="508">
        <v>18</v>
      </c>
      <c r="AK48" s="497"/>
      <c r="AL48" s="515">
        <v>54</v>
      </c>
      <c r="AM48" s="495"/>
      <c r="AN48" s="508"/>
      <c r="AO48" s="497"/>
      <c r="AP48" s="508">
        <f t="shared" si="4"/>
        <v>18</v>
      </c>
      <c r="AQ48" s="497"/>
      <c r="AR48" s="508">
        <v>2</v>
      </c>
      <c r="AS48" s="499"/>
      <c r="AT48" s="515">
        <v>2</v>
      </c>
      <c r="AU48" s="497"/>
      <c r="AV48" s="508"/>
      <c r="AW48" s="499"/>
      <c r="AX48" s="515"/>
      <c r="AY48" s="499"/>
      <c r="AZ48" s="508"/>
      <c r="BA48" s="499"/>
      <c r="BB48" s="515"/>
      <c r="BC48" s="499"/>
      <c r="BD48" s="508"/>
      <c r="BE48" s="499"/>
      <c r="BF48" s="515"/>
      <c r="BG48" s="497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</row>
    <row r="49" spans="1:70" ht="27.75" customHeight="1">
      <c r="A49" s="43"/>
      <c r="B49" s="43"/>
      <c r="C49" s="129"/>
      <c r="D49" s="131"/>
      <c r="E49" s="126" t="s">
        <v>120</v>
      </c>
      <c r="F49" s="494" t="s">
        <v>121</v>
      </c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508"/>
      <c r="W49" s="497"/>
      <c r="X49" s="127">
        <v>2</v>
      </c>
      <c r="Y49" s="127">
        <v>4</v>
      </c>
      <c r="Z49" s="508"/>
      <c r="AA49" s="497"/>
      <c r="AB49" s="515">
        <v>1.3</v>
      </c>
      <c r="AC49" s="495"/>
      <c r="AD49" s="508">
        <v>6</v>
      </c>
      <c r="AE49" s="497"/>
      <c r="AF49" s="508">
        <f t="shared" si="2"/>
        <v>180</v>
      </c>
      <c r="AG49" s="497"/>
      <c r="AH49" s="508">
        <f t="shared" si="3"/>
        <v>144</v>
      </c>
      <c r="AI49" s="497"/>
      <c r="AJ49" s="508"/>
      <c r="AK49" s="497"/>
      <c r="AL49" s="515">
        <v>144</v>
      </c>
      <c r="AM49" s="497"/>
      <c r="AN49" s="508"/>
      <c r="AO49" s="497"/>
      <c r="AP49" s="508">
        <f t="shared" si="4"/>
        <v>36</v>
      </c>
      <c r="AQ49" s="497"/>
      <c r="AR49" s="508">
        <v>2</v>
      </c>
      <c r="AS49" s="499"/>
      <c r="AT49" s="538">
        <v>2</v>
      </c>
      <c r="AU49" s="497"/>
      <c r="AV49" s="508">
        <v>2</v>
      </c>
      <c r="AW49" s="499"/>
      <c r="AX49" s="538">
        <v>2</v>
      </c>
      <c r="AY49" s="497"/>
      <c r="AZ49" s="508"/>
      <c r="BA49" s="495"/>
      <c r="BB49" s="538"/>
      <c r="BC49" s="497"/>
      <c r="BD49" s="508"/>
      <c r="BE49" s="495"/>
      <c r="BF49" s="538"/>
      <c r="BG49" s="497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</row>
    <row r="50" spans="1:70" ht="25.5" customHeight="1">
      <c r="A50" s="43"/>
      <c r="B50" s="43"/>
      <c r="C50" s="116"/>
      <c r="D50" s="132"/>
      <c r="E50" s="124" t="s">
        <v>122</v>
      </c>
      <c r="F50" s="494" t="s">
        <v>123</v>
      </c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  <c r="R50" s="495"/>
      <c r="S50" s="495"/>
      <c r="T50" s="495"/>
      <c r="U50" s="497"/>
      <c r="V50" s="508"/>
      <c r="W50" s="497"/>
      <c r="X50" s="515">
        <v>7</v>
      </c>
      <c r="Y50" s="499"/>
      <c r="Z50" s="508"/>
      <c r="AA50" s="497"/>
      <c r="AB50" s="515">
        <v>7</v>
      </c>
      <c r="AC50" s="497"/>
      <c r="AD50" s="515">
        <v>4</v>
      </c>
      <c r="AE50" s="495"/>
      <c r="AF50" s="508">
        <f t="shared" si="2"/>
        <v>120</v>
      </c>
      <c r="AG50" s="497"/>
      <c r="AH50" s="508">
        <f t="shared" si="3"/>
        <v>72</v>
      </c>
      <c r="AI50" s="497"/>
      <c r="AJ50" s="508">
        <v>36</v>
      </c>
      <c r="AK50" s="497"/>
      <c r="AL50" s="508">
        <v>36</v>
      </c>
      <c r="AM50" s="497"/>
      <c r="AN50" s="538"/>
      <c r="AO50" s="497"/>
      <c r="AP50" s="508">
        <f t="shared" si="4"/>
        <v>48</v>
      </c>
      <c r="AQ50" s="497"/>
      <c r="AR50" s="508"/>
      <c r="AS50" s="499"/>
      <c r="AT50" s="515"/>
      <c r="AU50" s="499"/>
      <c r="AV50" s="508"/>
      <c r="AW50" s="499"/>
      <c r="AX50" s="515"/>
      <c r="AY50" s="499"/>
      <c r="AZ50" s="508"/>
      <c r="BA50" s="499"/>
      <c r="BB50" s="515"/>
      <c r="BC50" s="499"/>
      <c r="BD50" s="508">
        <v>4</v>
      </c>
      <c r="BE50" s="499"/>
      <c r="BF50" s="515"/>
      <c r="BG50" s="497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</row>
    <row r="51" spans="1:70" ht="25.5" customHeight="1">
      <c r="A51" s="43"/>
      <c r="B51" s="43"/>
      <c r="C51" s="116"/>
      <c r="D51" s="132"/>
      <c r="E51" s="126" t="s">
        <v>124</v>
      </c>
      <c r="F51" s="494" t="s">
        <v>125</v>
      </c>
      <c r="G51" s="495"/>
      <c r="H51" s="495"/>
      <c r="I51" s="495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7"/>
      <c r="V51" s="508"/>
      <c r="W51" s="497"/>
      <c r="X51" s="515">
        <v>7</v>
      </c>
      <c r="Y51" s="499"/>
      <c r="Z51" s="508"/>
      <c r="AA51" s="499"/>
      <c r="AB51" s="508">
        <v>7</v>
      </c>
      <c r="AC51" s="499"/>
      <c r="AD51" s="508">
        <v>4</v>
      </c>
      <c r="AE51" s="499"/>
      <c r="AF51" s="508">
        <f t="shared" si="2"/>
        <v>120</v>
      </c>
      <c r="AG51" s="497"/>
      <c r="AH51" s="508">
        <f t="shared" si="3"/>
        <v>72</v>
      </c>
      <c r="AI51" s="497"/>
      <c r="AJ51" s="508">
        <v>36</v>
      </c>
      <c r="AK51" s="497"/>
      <c r="AL51" s="508">
        <v>28</v>
      </c>
      <c r="AM51" s="497"/>
      <c r="AN51" s="515">
        <v>8</v>
      </c>
      <c r="AO51" s="499"/>
      <c r="AP51" s="508">
        <f t="shared" si="4"/>
        <v>48</v>
      </c>
      <c r="AQ51" s="497"/>
      <c r="AR51" s="508"/>
      <c r="AS51" s="499"/>
      <c r="AT51" s="515"/>
      <c r="AU51" s="499"/>
      <c r="AV51" s="508"/>
      <c r="AW51" s="499"/>
      <c r="AX51" s="515"/>
      <c r="AY51" s="499"/>
      <c r="AZ51" s="508"/>
      <c r="BA51" s="499"/>
      <c r="BB51" s="515"/>
      <c r="BC51" s="499"/>
      <c r="BD51" s="508">
        <v>4</v>
      </c>
      <c r="BE51" s="499"/>
      <c r="BF51" s="515"/>
      <c r="BG51" s="497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</row>
    <row r="52" spans="1:70" ht="27.75" customHeight="1">
      <c r="A52" s="43"/>
      <c r="B52" s="43"/>
      <c r="C52" s="129"/>
      <c r="D52" s="131"/>
      <c r="E52" s="124" t="s">
        <v>126</v>
      </c>
      <c r="F52" s="682" t="s">
        <v>127</v>
      </c>
      <c r="G52" s="495"/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683"/>
      <c r="V52" s="508"/>
      <c r="W52" s="497"/>
      <c r="X52" s="515">
        <v>4</v>
      </c>
      <c r="Y52" s="495"/>
      <c r="Z52" s="508"/>
      <c r="AA52" s="497"/>
      <c r="AB52" s="515">
        <v>4</v>
      </c>
      <c r="AC52" s="495"/>
      <c r="AD52" s="508">
        <v>2</v>
      </c>
      <c r="AE52" s="497"/>
      <c r="AF52" s="508">
        <f t="shared" si="2"/>
        <v>60</v>
      </c>
      <c r="AG52" s="497"/>
      <c r="AH52" s="508">
        <f t="shared" si="3"/>
        <v>36</v>
      </c>
      <c r="AI52" s="497"/>
      <c r="AJ52" s="685">
        <v>18</v>
      </c>
      <c r="AK52" s="497"/>
      <c r="AL52" s="684">
        <v>18</v>
      </c>
      <c r="AM52" s="497"/>
      <c r="AN52" s="685"/>
      <c r="AO52" s="497"/>
      <c r="AP52" s="508">
        <f t="shared" si="4"/>
        <v>24</v>
      </c>
      <c r="AQ52" s="497"/>
      <c r="AR52" s="508"/>
      <c r="AS52" s="499"/>
      <c r="AT52" s="538"/>
      <c r="AU52" s="497"/>
      <c r="AV52" s="508"/>
      <c r="AW52" s="499"/>
      <c r="AX52" s="538">
        <v>2</v>
      </c>
      <c r="AY52" s="497"/>
      <c r="AZ52" s="508"/>
      <c r="BA52" s="495"/>
      <c r="BB52" s="538"/>
      <c r="BC52" s="497"/>
      <c r="BD52" s="508"/>
      <c r="BE52" s="495"/>
      <c r="BF52" s="538"/>
      <c r="BG52" s="497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</row>
    <row r="53" spans="1:70" ht="25.5" customHeight="1">
      <c r="A53" s="43"/>
      <c r="B53" s="43"/>
      <c r="C53" s="116"/>
      <c r="D53" s="132"/>
      <c r="E53" s="126" t="s">
        <v>128</v>
      </c>
      <c r="F53" s="682" t="s">
        <v>129</v>
      </c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7"/>
      <c r="V53" s="508"/>
      <c r="W53" s="497"/>
      <c r="X53" s="684">
        <v>3</v>
      </c>
      <c r="Y53" s="499"/>
      <c r="Z53" s="508"/>
      <c r="AA53" s="497"/>
      <c r="AB53" s="684">
        <v>3</v>
      </c>
      <c r="AC53" s="497"/>
      <c r="AD53" s="684">
        <v>2</v>
      </c>
      <c r="AE53" s="495"/>
      <c r="AF53" s="508">
        <f t="shared" si="2"/>
        <v>60</v>
      </c>
      <c r="AG53" s="497"/>
      <c r="AH53" s="508">
        <f t="shared" si="3"/>
        <v>36</v>
      </c>
      <c r="AI53" s="497"/>
      <c r="AJ53" s="685">
        <v>18</v>
      </c>
      <c r="AK53" s="497"/>
      <c r="AL53" s="685">
        <v>18</v>
      </c>
      <c r="AM53" s="497"/>
      <c r="AN53" s="538"/>
      <c r="AO53" s="497"/>
      <c r="AP53" s="508">
        <f t="shared" si="4"/>
        <v>24</v>
      </c>
      <c r="AQ53" s="497"/>
      <c r="AR53" s="508"/>
      <c r="AS53" s="499"/>
      <c r="AT53" s="515"/>
      <c r="AU53" s="499"/>
      <c r="AV53" s="685">
        <v>2</v>
      </c>
      <c r="AW53" s="499"/>
      <c r="AX53" s="515"/>
      <c r="AY53" s="499"/>
      <c r="AZ53" s="508"/>
      <c r="BA53" s="499"/>
      <c r="BB53" s="515"/>
      <c r="BC53" s="499"/>
      <c r="BD53" s="508"/>
      <c r="BE53" s="499"/>
      <c r="BF53" s="515"/>
      <c r="BG53" s="497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</row>
    <row r="54" spans="1:70" ht="25.5" customHeight="1">
      <c r="A54" s="43"/>
      <c r="B54" s="43"/>
      <c r="C54" s="116"/>
      <c r="D54" s="132"/>
      <c r="E54" s="124" t="s">
        <v>130</v>
      </c>
      <c r="F54" s="682" t="s">
        <v>131</v>
      </c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7"/>
      <c r="V54" s="508"/>
      <c r="W54" s="497"/>
      <c r="X54" s="684">
        <v>6</v>
      </c>
      <c r="Y54" s="499"/>
      <c r="Z54" s="508"/>
      <c r="AA54" s="499"/>
      <c r="AB54" s="685">
        <v>6</v>
      </c>
      <c r="AC54" s="499"/>
      <c r="AD54" s="685">
        <v>2</v>
      </c>
      <c r="AE54" s="499"/>
      <c r="AF54" s="508">
        <f t="shared" si="2"/>
        <v>60</v>
      </c>
      <c r="AG54" s="497"/>
      <c r="AH54" s="508">
        <f t="shared" si="3"/>
        <v>36</v>
      </c>
      <c r="AI54" s="497"/>
      <c r="AJ54" s="685">
        <v>18</v>
      </c>
      <c r="AK54" s="497"/>
      <c r="AL54" s="685">
        <v>18</v>
      </c>
      <c r="AM54" s="497"/>
      <c r="AN54" s="515"/>
      <c r="AO54" s="499"/>
      <c r="AP54" s="508">
        <f t="shared" si="4"/>
        <v>24</v>
      </c>
      <c r="AQ54" s="497"/>
      <c r="AR54" s="508"/>
      <c r="AS54" s="499"/>
      <c r="AT54" s="515"/>
      <c r="AU54" s="499"/>
      <c r="AV54" s="508"/>
      <c r="AW54" s="499"/>
      <c r="AX54" s="515"/>
      <c r="AY54" s="499"/>
      <c r="AZ54" s="508"/>
      <c r="BA54" s="499"/>
      <c r="BB54" s="684">
        <v>2</v>
      </c>
      <c r="BC54" s="499"/>
      <c r="BD54" s="508"/>
      <c r="BE54" s="499"/>
      <c r="BF54" s="515"/>
      <c r="BG54" s="497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</row>
    <row r="55" spans="1:70" ht="25.5" customHeight="1">
      <c r="A55" s="43"/>
      <c r="B55" s="43"/>
      <c r="C55" s="129"/>
      <c r="D55" s="131"/>
      <c r="E55" s="124" t="s">
        <v>132</v>
      </c>
      <c r="F55" s="494" t="s">
        <v>133</v>
      </c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5"/>
      <c r="U55" s="495"/>
      <c r="V55" s="508">
        <v>8</v>
      </c>
      <c r="W55" s="497"/>
      <c r="X55" s="515">
        <v>6</v>
      </c>
      <c r="Y55" s="495"/>
      <c r="Z55" s="508"/>
      <c r="AA55" s="497"/>
      <c r="AB55" s="515">
        <v>5.7</v>
      </c>
      <c r="AC55" s="495"/>
      <c r="AD55" s="508">
        <v>6</v>
      </c>
      <c r="AE55" s="497"/>
      <c r="AF55" s="508">
        <f t="shared" si="2"/>
        <v>180</v>
      </c>
      <c r="AG55" s="497"/>
      <c r="AH55" s="508">
        <f t="shared" si="3"/>
        <v>126</v>
      </c>
      <c r="AI55" s="497"/>
      <c r="AJ55" s="508"/>
      <c r="AK55" s="497"/>
      <c r="AL55" s="515">
        <v>126</v>
      </c>
      <c r="AM55" s="497"/>
      <c r="AN55" s="508"/>
      <c r="AO55" s="497"/>
      <c r="AP55" s="508">
        <f t="shared" si="4"/>
        <v>54</v>
      </c>
      <c r="AQ55" s="497"/>
      <c r="AR55" s="508"/>
      <c r="AS55" s="499"/>
      <c r="AT55" s="538"/>
      <c r="AU55" s="497"/>
      <c r="AV55" s="508"/>
      <c r="AW55" s="499"/>
      <c r="AX55" s="515"/>
      <c r="AY55" s="499"/>
      <c r="AZ55" s="508">
        <v>2</v>
      </c>
      <c r="BA55" s="499"/>
      <c r="BB55" s="515">
        <v>2</v>
      </c>
      <c r="BC55" s="499"/>
      <c r="BD55" s="508">
        <v>2</v>
      </c>
      <c r="BE55" s="499"/>
      <c r="BF55" s="515">
        <v>2</v>
      </c>
      <c r="BG55" s="497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</row>
    <row r="56" spans="1:70" ht="25.5" customHeight="1">
      <c r="A56" s="43"/>
      <c r="B56" s="43"/>
      <c r="C56" s="116"/>
      <c r="D56" s="129"/>
      <c r="E56" s="124" t="s">
        <v>134</v>
      </c>
      <c r="F56" s="695" t="s">
        <v>135</v>
      </c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1"/>
      <c r="V56" s="133">
        <v>1</v>
      </c>
      <c r="W56" s="133">
        <v>2</v>
      </c>
      <c r="X56" s="134">
        <v>1</v>
      </c>
      <c r="Y56" s="135">
        <v>3</v>
      </c>
      <c r="Z56" s="688"/>
      <c r="AA56" s="521"/>
      <c r="AB56" s="688" t="s">
        <v>136</v>
      </c>
      <c r="AC56" s="523"/>
      <c r="AD56" s="688">
        <v>20</v>
      </c>
      <c r="AE56" s="521"/>
      <c r="AF56" s="688">
        <f t="shared" si="2"/>
        <v>600</v>
      </c>
      <c r="AG56" s="521"/>
      <c r="AH56" s="688">
        <f t="shared" si="3"/>
        <v>360</v>
      </c>
      <c r="AI56" s="521"/>
      <c r="AJ56" s="688">
        <v>180</v>
      </c>
      <c r="AK56" s="521"/>
      <c r="AL56" s="688">
        <v>180</v>
      </c>
      <c r="AM56" s="521"/>
      <c r="AN56" s="686"/>
      <c r="AO56" s="523"/>
      <c r="AP56" s="688">
        <f t="shared" si="4"/>
        <v>240</v>
      </c>
      <c r="AQ56" s="521"/>
      <c r="AR56" s="689">
        <v>8</v>
      </c>
      <c r="AS56" s="690"/>
      <c r="AT56" s="697">
        <v>8</v>
      </c>
      <c r="AU56" s="698"/>
      <c r="AV56" s="689">
        <v>4</v>
      </c>
      <c r="AW56" s="690"/>
      <c r="AX56" s="687"/>
      <c r="AY56" s="521"/>
      <c r="AZ56" s="688"/>
      <c r="BA56" s="532"/>
      <c r="BB56" s="687"/>
      <c r="BC56" s="521"/>
      <c r="BD56" s="686"/>
      <c r="BE56" s="532"/>
      <c r="BF56" s="687"/>
      <c r="BG56" s="521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</row>
    <row r="57" spans="1:70" ht="25.5" customHeight="1">
      <c r="A57" s="43"/>
      <c r="B57" s="43"/>
      <c r="C57" s="116"/>
      <c r="D57" s="129"/>
      <c r="E57" s="124" t="s">
        <v>137</v>
      </c>
      <c r="F57" s="494" t="s">
        <v>138</v>
      </c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495"/>
      <c r="S57" s="495"/>
      <c r="T57" s="495"/>
      <c r="U57" s="497"/>
      <c r="V57" s="136">
        <v>1</v>
      </c>
      <c r="W57" s="137">
        <v>2</v>
      </c>
      <c r="X57" s="692"/>
      <c r="Y57" s="497"/>
      <c r="Z57" s="692"/>
      <c r="AA57" s="497"/>
      <c r="AB57" s="692">
        <v>1.2</v>
      </c>
      <c r="AC57" s="495"/>
      <c r="AD57" s="692">
        <v>12</v>
      </c>
      <c r="AE57" s="497"/>
      <c r="AF57" s="692">
        <f t="shared" si="2"/>
        <v>360</v>
      </c>
      <c r="AG57" s="497"/>
      <c r="AH57" s="692">
        <f t="shared" si="3"/>
        <v>198</v>
      </c>
      <c r="AI57" s="497"/>
      <c r="AJ57" s="692">
        <v>108</v>
      </c>
      <c r="AK57" s="497"/>
      <c r="AL57" s="692">
        <v>72</v>
      </c>
      <c r="AM57" s="497"/>
      <c r="AN57" s="691">
        <v>18</v>
      </c>
      <c r="AO57" s="495"/>
      <c r="AP57" s="692">
        <f t="shared" si="4"/>
        <v>162</v>
      </c>
      <c r="AQ57" s="497"/>
      <c r="AR57" s="693">
        <v>4</v>
      </c>
      <c r="AS57" s="683"/>
      <c r="AT57" s="694">
        <v>7</v>
      </c>
      <c r="AU57" s="497"/>
      <c r="AV57" s="693"/>
      <c r="AW57" s="683"/>
      <c r="AX57" s="696"/>
      <c r="AY57" s="497"/>
      <c r="AZ57" s="692"/>
      <c r="BA57" s="499"/>
      <c r="BB57" s="691"/>
      <c r="BC57" s="497"/>
      <c r="BD57" s="691"/>
      <c r="BE57" s="499"/>
      <c r="BF57" s="691"/>
      <c r="BG57" s="497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</row>
    <row r="58" spans="1:70" ht="25.5" customHeight="1">
      <c r="A58" s="43"/>
      <c r="B58" s="43"/>
      <c r="C58" s="116"/>
      <c r="D58" s="129"/>
      <c r="E58" s="124" t="s">
        <v>139</v>
      </c>
      <c r="F58" s="494" t="s">
        <v>140</v>
      </c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497"/>
      <c r="V58" s="691">
        <v>2</v>
      </c>
      <c r="W58" s="497"/>
      <c r="X58" s="692">
        <v>1</v>
      </c>
      <c r="Y58" s="497"/>
      <c r="Z58" s="692"/>
      <c r="AA58" s="497"/>
      <c r="AB58" s="692">
        <v>1.2</v>
      </c>
      <c r="AC58" s="495"/>
      <c r="AD58" s="692">
        <v>5</v>
      </c>
      <c r="AE58" s="497"/>
      <c r="AF58" s="692">
        <f t="shared" si="2"/>
        <v>150</v>
      </c>
      <c r="AG58" s="497"/>
      <c r="AH58" s="692">
        <f t="shared" si="3"/>
        <v>90</v>
      </c>
      <c r="AI58" s="497"/>
      <c r="AJ58" s="692">
        <v>36</v>
      </c>
      <c r="AK58" s="497"/>
      <c r="AL58" s="692">
        <v>36</v>
      </c>
      <c r="AM58" s="497"/>
      <c r="AN58" s="691">
        <v>18</v>
      </c>
      <c r="AO58" s="495"/>
      <c r="AP58" s="692">
        <f t="shared" si="4"/>
        <v>60</v>
      </c>
      <c r="AQ58" s="497"/>
      <c r="AR58" s="692">
        <v>2</v>
      </c>
      <c r="AS58" s="495"/>
      <c r="AT58" s="696">
        <v>3</v>
      </c>
      <c r="AU58" s="497"/>
      <c r="AV58" s="692"/>
      <c r="AW58" s="495"/>
      <c r="AX58" s="696"/>
      <c r="AY58" s="497"/>
      <c r="AZ58" s="692"/>
      <c r="BA58" s="499"/>
      <c r="BB58" s="691"/>
      <c r="BC58" s="497"/>
      <c r="BD58" s="691"/>
      <c r="BE58" s="499"/>
      <c r="BF58" s="691"/>
      <c r="BG58" s="497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</row>
    <row r="59" spans="1:70" ht="25.5" customHeight="1">
      <c r="A59" s="43"/>
      <c r="B59" s="43"/>
      <c r="C59" s="116"/>
      <c r="D59" s="132"/>
      <c r="E59" s="124" t="s">
        <v>141</v>
      </c>
      <c r="F59" s="494" t="s">
        <v>142</v>
      </c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7"/>
      <c r="V59" s="508"/>
      <c r="W59" s="497"/>
      <c r="X59" s="515">
        <v>1</v>
      </c>
      <c r="Y59" s="499"/>
      <c r="Z59" s="508"/>
      <c r="AA59" s="499"/>
      <c r="AB59" s="508"/>
      <c r="AC59" s="499"/>
      <c r="AD59" s="508">
        <v>2</v>
      </c>
      <c r="AE59" s="499"/>
      <c r="AF59" s="508">
        <f t="shared" si="2"/>
        <v>60</v>
      </c>
      <c r="AG59" s="499"/>
      <c r="AH59" s="508">
        <f t="shared" si="3"/>
        <v>34</v>
      </c>
      <c r="AI59" s="497"/>
      <c r="AJ59" s="508">
        <v>2</v>
      </c>
      <c r="AK59" s="497"/>
      <c r="AL59" s="508"/>
      <c r="AM59" s="497"/>
      <c r="AN59" s="515">
        <v>32</v>
      </c>
      <c r="AO59" s="499"/>
      <c r="AP59" s="508">
        <f t="shared" si="4"/>
        <v>26</v>
      </c>
      <c r="AQ59" s="499"/>
      <c r="AR59" s="508">
        <v>2</v>
      </c>
      <c r="AS59" s="499"/>
      <c r="AT59" s="515"/>
      <c r="AU59" s="499"/>
      <c r="AV59" s="508"/>
      <c r="AW59" s="499"/>
      <c r="AX59" s="515"/>
      <c r="AY59" s="499"/>
      <c r="AZ59" s="508"/>
      <c r="BA59" s="499"/>
      <c r="BB59" s="515"/>
      <c r="BC59" s="499"/>
      <c r="BD59" s="508"/>
      <c r="BE59" s="499"/>
      <c r="BF59" s="515"/>
      <c r="BG59" s="497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</row>
    <row r="60" spans="1:70" ht="25.5" customHeight="1">
      <c r="A60" s="138"/>
      <c r="B60" s="138"/>
      <c r="C60" s="139"/>
      <c r="D60" s="140"/>
      <c r="E60" s="141" t="s">
        <v>143</v>
      </c>
      <c r="F60" s="512" t="s">
        <v>144</v>
      </c>
      <c r="G60" s="495"/>
      <c r="H60" s="495"/>
      <c r="I60" s="495"/>
      <c r="J60" s="495"/>
      <c r="K60" s="495"/>
      <c r="L60" s="495"/>
      <c r="M60" s="495"/>
      <c r="N60" s="495"/>
      <c r="O60" s="495"/>
      <c r="P60" s="495"/>
      <c r="Q60" s="495"/>
      <c r="R60" s="495"/>
      <c r="S60" s="495"/>
      <c r="T60" s="495"/>
      <c r="U60" s="497"/>
      <c r="V60" s="699">
        <v>1</v>
      </c>
      <c r="W60" s="497"/>
      <c r="X60" s="142">
        <v>1</v>
      </c>
      <c r="Y60" s="143">
        <v>2</v>
      </c>
      <c r="Z60" s="699"/>
      <c r="AA60" s="497"/>
      <c r="AB60" s="699" t="s">
        <v>145</v>
      </c>
      <c r="AC60" s="497"/>
      <c r="AD60" s="699">
        <v>10</v>
      </c>
      <c r="AE60" s="497"/>
      <c r="AF60" s="699">
        <f t="shared" si="2"/>
        <v>300</v>
      </c>
      <c r="AG60" s="497"/>
      <c r="AH60" s="699">
        <f t="shared" si="3"/>
        <v>150</v>
      </c>
      <c r="AI60" s="497"/>
      <c r="AJ60" s="699">
        <v>46</v>
      </c>
      <c r="AK60" s="497"/>
      <c r="AL60" s="699">
        <v>18</v>
      </c>
      <c r="AM60" s="497"/>
      <c r="AN60" s="699">
        <v>86</v>
      </c>
      <c r="AO60" s="497"/>
      <c r="AP60" s="699">
        <f t="shared" si="4"/>
        <v>150</v>
      </c>
      <c r="AQ60" s="497"/>
      <c r="AR60" s="699">
        <v>5</v>
      </c>
      <c r="AS60" s="499"/>
      <c r="AT60" s="704">
        <v>3</v>
      </c>
      <c r="AU60" s="497"/>
      <c r="AV60" s="699"/>
      <c r="AW60" s="499"/>
      <c r="AX60" s="704"/>
      <c r="AY60" s="497"/>
      <c r="AZ60" s="699"/>
      <c r="BA60" s="499"/>
      <c r="BB60" s="704"/>
      <c r="BC60" s="497"/>
      <c r="BD60" s="699"/>
      <c r="BE60" s="499"/>
      <c r="BF60" s="704"/>
      <c r="BG60" s="497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</row>
    <row r="61" spans="1:70" ht="25.5" customHeight="1">
      <c r="A61" s="43"/>
      <c r="B61" s="43"/>
      <c r="C61" s="116"/>
      <c r="D61" s="116"/>
      <c r="E61" s="124" t="s">
        <v>146</v>
      </c>
      <c r="F61" s="519" t="s">
        <v>147</v>
      </c>
      <c r="G61" s="503"/>
      <c r="H61" s="503"/>
      <c r="I61" s="503"/>
      <c r="J61" s="503"/>
      <c r="K61" s="503"/>
      <c r="L61" s="503"/>
      <c r="M61" s="503"/>
      <c r="N61" s="503"/>
      <c r="O61" s="503"/>
      <c r="P61" s="503"/>
      <c r="Q61" s="503"/>
      <c r="R61" s="503"/>
      <c r="S61" s="503"/>
      <c r="T61" s="503"/>
      <c r="U61" s="501"/>
      <c r="V61" s="701"/>
      <c r="W61" s="501"/>
      <c r="X61" s="700">
        <v>1</v>
      </c>
      <c r="Y61" s="501"/>
      <c r="Z61" s="700"/>
      <c r="AA61" s="501"/>
      <c r="AB61" s="700">
        <v>1</v>
      </c>
      <c r="AC61" s="503"/>
      <c r="AD61" s="700">
        <v>3</v>
      </c>
      <c r="AE61" s="501"/>
      <c r="AF61" s="700">
        <f t="shared" si="2"/>
        <v>90</v>
      </c>
      <c r="AG61" s="501"/>
      <c r="AH61" s="700">
        <f t="shared" si="3"/>
        <v>54</v>
      </c>
      <c r="AI61" s="501"/>
      <c r="AJ61" s="700">
        <v>18</v>
      </c>
      <c r="AK61" s="501"/>
      <c r="AL61" s="700"/>
      <c r="AM61" s="501"/>
      <c r="AN61" s="701">
        <v>36</v>
      </c>
      <c r="AO61" s="503"/>
      <c r="AP61" s="700">
        <f t="shared" si="4"/>
        <v>36</v>
      </c>
      <c r="AQ61" s="501"/>
      <c r="AR61" s="700">
        <v>3</v>
      </c>
      <c r="AS61" s="503"/>
      <c r="AT61" s="703"/>
      <c r="AU61" s="501"/>
      <c r="AV61" s="700"/>
      <c r="AW61" s="503"/>
      <c r="AX61" s="703"/>
      <c r="AY61" s="501"/>
      <c r="AZ61" s="700"/>
      <c r="BA61" s="516"/>
      <c r="BB61" s="701"/>
      <c r="BC61" s="501"/>
      <c r="BD61" s="701"/>
      <c r="BE61" s="516"/>
      <c r="BF61" s="701"/>
      <c r="BG61" s="501"/>
      <c r="BH61" s="43"/>
      <c r="BI61" s="43"/>
      <c r="BJ61" s="8"/>
      <c r="BK61" s="43"/>
      <c r="BL61" s="43"/>
      <c r="BM61" s="43"/>
      <c r="BN61" s="43"/>
      <c r="BO61" s="43"/>
      <c r="BP61" s="43"/>
      <c r="BQ61" s="43"/>
      <c r="BR61" s="43"/>
    </row>
    <row r="62" spans="1:70" ht="25.5" customHeight="1">
      <c r="A62" s="138"/>
      <c r="B62" s="138"/>
      <c r="C62" s="139"/>
      <c r="D62" s="144"/>
      <c r="E62" s="141" t="s">
        <v>148</v>
      </c>
      <c r="F62" s="512" t="s">
        <v>149</v>
      </c>
      <c r="G62" s="495"/>
      <c r="H62" s="495"/>
      <c r="I62" s="495"/>
      <c r="J62" s="495"/>
      <c r="K62" s="495"/>
      <c r="L62" s="495"/>
      <c r="M62" s="495"/>
      <c r="N62" s="495"/>
      <c r="O62" s="495"/>
      <c r="P62" s="495"/>
      <c r="Q62" s="495"/>
      <c r="R62" s="495"/>
      <c r="S62" s="495"/>
      <c r="T62" s="495"/>
      <c r="U62" s="497"/>
      <c r="V62" s="513">
        <v>3</v>
      </c>
      <c r="W62" s="497"/>
      <c r="X62" s="702"/>
      <c r="Y62" s="499"/>
      <c r="Z62" s="513"/>
      <c r="AA62" s="499"/>
      <c r="AB62" s="513">
        <v>3</v>
      </c>
      <c r="AC62" s="499"/>
      <c r="AD62" s="513">
        <v>8</v>
      </c>
      <c r="AE62" s="499"/>
      <c r="AF62" s="513">
        <f t="shared" si="2"/>
        <v>240</v>
      </c>
      <c r="AG62" s="497"/>
      <c r="AH62" s="513">
        <f t="shared" si="3"/>
        <v>144</v>
      </c>
      <c r="AI62" s="497"/>
      <c r="AJ62" s="513">
        <v>72</v>
      </c>
      <c r="AK62" s="497"/>
      <c r="AL62" s="513">
        <v>54</v>
      </c>
      <c r="AM62" s="497"/>
      <c r="AN62" s="702">
        <v>18</v>
      </c>
      <c r="AO62" s="499"/>
      <c r="AP62" s="513">
        <f t="shared" si="4"/>
        <v>96</v>
      </c>
      <c r="AQ62" s="497"/>
      <c r="AR62" s="513"/>
      <c r="AS62" s="499"/>
      <c r="AT62" s="702"/>
      <c r="AU62" s="499"/>
      <c r="AV62" s="513">
        <v>8</v>
      </c>
      <c r="AW62" s="499"/>
      <c r="AX62" s="702"/>
      <c r="AY62" s="499"/>
      <c r="AZ62" s="513"/>
      <c r="BA62" s="499"/>
      <c r="BB62" s="702"/>
      <c r="BC62" s="499"/>
      <c r="BD62" s="513"/>
      <c r="BE62" s="499"/>
      <c r="BF62" s="702"/>
      <c r="BG62" s="497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</row>
    <row r="63" spans="1:70" ht="25.5" customHeight="1">
      <c r="A63" s="138"/>
      <c r="B63" s="138"/>
      <c r="C63" s="139"/>
      <c r="D63" s="144"/>
      <c r="E63" s="141" t="s">
        <v>150</v>
      </c>
      <c r="F63" s="512" t="s">
        <v>151</v>
      </c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5"/>
      <c r="T63" s="495"/>
      <c r="U63" s="497"/>
      <c r="V63" s="513">
        <v>4</v>
      </c>
      <c r="W63" s="497"/>
      <c r="X63" s="702"/>
      <c r="Y63" s="499"/>
      <c r="Z63" s="513"/>
      <c r="AA63" s="499"/>
      <c r="AB63" s="513">
        <v>4</v>
      </c>
      <c r="AC63" s="499"/>
      <c r="AD63" s="513">
        <v>7.5</v>
      </c>
      <c r="AE63" s="499"/>
      <c r="AF63" s="513">
        <f t="shared" si="2"/>
        <v>225</v>
      </c>
      <c r="AG63" s="497"/>
      <c r="AH63" s="513">
        <f t="shared" si="3"/>
        <v>126</v>
      </c>
      <c r="AI63" s="497"/>
      <c r="AJ63" s="513">
        <v>54</v>
      </c>
      <c r="AK63" s="497"/>
      <c r="AL63" s="513">
        <v>36</v>
      </c>
      <c r="AM63" s="497"/>
      <c r="AN63" s="702">
        <v>36</v>
      </c>
      <c r="AO63" s="499"/>
      <c r="AP63" s="513">
        <f t="shared" si="4"/>
        <v>99</v>
      </c>
      <c r="AQ63" s="497"/>
      <c r="AR63" s="513"/>
      <c r="AS63" s="499"/>
      <c r="AT63" s="702"/>
      <c r="AU63" s="499"/>
      <c r="AV63" s="513"/>
      <c r="AW63" s="499"/>
      <c r="AX63" s="702">
        <v>7</v>
      </c>
      <c r="AY63" s="499"/>
      <c r="AZ63" s="513"/>
      <c r="BA63" s="499"/>
      <c r="BB63" s="702"/>
      <c r="BC63" s="499"/>
      <c r="BD63" s="513"/>
      <c r="BE63" s="499"/>
      <c r="BF63" s="702"/>
      <c r="BG63" s="497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</row>
    <row r="64" spans="1:70" ht="25.5" customHeight="1">
      <c r="A64" s="138"/>
      <c r="B64" s="138"/>
      <c r="C64" s="139"/>
      <c r="D64" s="144"/>
      <c r="E64" s="141" t="s">
        <v>152</v>
      </c>
      <c r="F64" s="512" t="s">
        <v>153</v>
      </c>
      <c r="G64" s="495"/>
      <c r="H64" s="495"/>
      <c r="I64" s="495"/>
      <c r="J64" s="495"/>
      <c r="K64" s="495"/>
      <c r="L64" s="495"/>
      <c r="M64" s="495"/>
      <c r="N64" s="495"/>
      <c r="O64" s="495"/>
      <c r="P64" s="495"/>
      <c r="Q64" s="495"/>
      <c r="R64" s="495"/>
      <c r="S64" s="495"/>
      <c r="T64" s="495"/>
      <c r="U64" s="497"/>
      <c r="V64" s="513">
        <v>4</v>
      </c>
      <c r="W64" s="497"/>
      <c r="X64" s="702"/>
      <c r="Y64" s="499"/>
      <c r="Z64" s="513"/>
      <c r="AA64" s="499"/>
      <c r="AB64" s="513">
        <v>4</v>
      </c>
      <c r="AC64" s="499"/>
      <c r="AD64" s="513">
        <v>7.5</v>
      </c>
      <c r="AE64" s="499"/>
      <c r="AF64" s="513">
        <f t="shared" si="2"/>
        <v>225</v>
      </c>
      <c r="AG64" s="497"/>
      <c r="AH64" s="513">
        <f t="shared" si="3"/>
        <v>126</v>
      </c>
      <c r="AI64" s="497"/>
      <c r="AJ64" s="513">
        <v>54</v>
      </c>
      <c r="AK64" s="497"/>
      <c r="AL64" s="513">
        <v>36</v>
      </c>
      <c r="AM64" s="497"/>
      <c r="AN64" s="702">
        <v>36</v>
      </c>
      <c r="AO64" s="499"/>
      <c r="AP64" s="513">
        <f t="shared" si="4"/>
        <v>99</v>
      </c>
      <c r="AQ64" s="497"/>
      <c r="AR64" s="513"/>
      <c r="AS64" s="499"/>
      <c r="AT64" s="702"/>
      <c r="AU64" s="499"/>
      <c r="AV64" s="513"/>
      <c r="AW64" s="499"/>
      <c r="AX64" s="702">
        <v>7</v>
      </c>
      <c r="AY64" s="499"/>
      <c r="AZ64" s="513"/>
      <c r="BA64" s="499"/>
      <c r="BB64" s="702"/>
      <c r="BC64" s="499"/>
      <c r="BD64" s="513"/>
      <c r="BE64" s="499"/>
      <c r="BF64" s="702"/>
      <c r="BG64" s="497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</row>
    <row r="65" spans="1:70" ht="25.5" customHeight="1">
      <c r="A65" s="138"/>
      <c r="B65" s="138"/>
      <c r="C65" s="139"/>
      <c r="D65" s="144"/>
      <c r="E65" s="141" t="s">
        <v>154</v>
      </c>
      <c r="F65" s="512" t="s">
        <v>155</v>
      </c>
      <c r="G65" s="495"/>
      <c r="H65" s="495"/>
      <c r="I65" s="495"/>
      <c r="J65" s="495"/>
      <c r="K65" s="495"/>
      <c r="L65" s="495"/>
      <c r="M65" s="495"/>
      <c r="N65" s="495"/>
      <c r="O65" s="495"/>
      <c r="P65" s="495"/>
      <c r="Q65" s="495"/>
      <c r="R65" s="495"/>
      <c r="S65" s="495"/>
      <c r="T65" s="495"/>
      <c r="U65" s="497"/>
      <c r="V65" s="513">
        <v>5</v>
      </c>
      <c r="W65" s="497"/>
      <c r="X65" s="702"/>
      <c r="Y65" s="499"/>
      <c r="Z65" s="513"/>
      <c r="AA65" s="499"/>
      <c r="AB65" s="513">
        <v>5</v>
      </c>
      <c r="AC65" s="499"/>
      <c r="AD65" s="513">
        <v>5</v>
      </c>
      <c r="AE65" s="499"/>
      <c r="AF65" s="513">
        <f t="shared" si="2"/>
        <v>150</v>
      </c>
      <c r="AG65" s="497"/>
      <c r="AH65" s="513">
        <f t="shared" si="3"/>
        <v>72</v>
      </c>
      <c r="AI65" s="497"/>
      <c r="AJ65" s="513">
        <v>36</v>
      </c>
      <c r="AK65" s="497"/>
      <c r="AL65" s="513">
        <v>18</v>
      </c>
      <c r="AM65" s="497"/>
      <c r="AN65" s="702">
        <v>18</v>
      </c>
      <c r="AO65" s="499"/>
      <c r="AP65" s="513">
        <f t="shared" si="4"/>
        <v>78</v>
      </c>
      <c r="AQ65" s="497"/>
      <c r="AR65" s="513"/>
      <c r="AS65" s="499"/>
      <c r="AT65" s="702"/>
      <c r="AU65" s="499"/>
      <c r="AV65" s="513"/>
      <c r="AW65" s="499"/>
      <c r="AX65" s="702"/>
      <c r="AY65" s="499"/>
      <c r="AZ65" s="513">
        <v>4</v>
      </c>
      <c r="BA65" s="499"/>
      <c r="BB65" s="702"/>
      <c r="BC65" s="499"/>
      <c r="BD65" s="513"/>
      <c r="BE65" s="499"/>
      <c r="BF65" s="702"/>
      <c r="BG65" s="497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</row>
    <row r="66" spans="1:70" ht="25.5" customHeight="1">
      <c r="A66" s="138"/>
      <c r="B66" s="138"/>
      <c r="C66" s="139"/>
      <c r="D66" s="144"/>
      <c r="E66" s="141" t="s">
        <v>156</v>
      </c>
      <c r="F66" s="889" t="s">
        <v>157</v>
      </c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698"/>
      <c r="V66" s="706">
        <v>5</v>
      </c>
      <c r="W66" s="709"/>
      <c r="X66" s="711">
        <v>4</v>
      </c>
      <c r="Y66" s="690"/>
      <c r="Z66" s="712"/>
      <c r="AA66" s="698"/>
      <c r="AB66" s="713">
        <v>5</v>
      </c>
      <c r="AC66" s="698"/>
      <c r="AD66" s="713">
        <v>7</v>
      </c>
      <c r="AE66" s="587"/>
      <c r="AF66" s="504">
        <f t="shared" si="2"/>
        <v>210</v>
      </c>
      <c r="AG66" s="505"/>
      <c r="AH66" s="504">
        <f t="shared" si="3"/>
        <v>108</v>
      </c>
      <c r="AI66" s="505"/>
      <c r="AJ66" s="706">
        <v>54</v>
      </c>
      <c r="AK66" s="709"/>
      <c r="AL66" s="706">
        <v>36</v>
      </c>
      <c r="AM66" s="709"/>
      <c r="AN66" s="708">
        <v>18</v>
      </c>
      <c r="AO66" s="709"/>
      <c r="AP66" s="504">
        <f t="shared" si="4"/>
        <v>102</v>
      </c>
      <c r="AQ66" s="505"/>
      <c r="AR66" s="706"/>
      <c r="AS66" s="707"/>
      <c r="AT66" s="708"/>
      <c r="AU66" s="709"/>
      <c r="AV66" s="706"/>
      <c r="AW66" s="707"/>
      <c r="AX66" s="708"/>
      <c r="AY66" s="709"/>
      <c r="AZ66" s="706">
        <v>6</v>
      </c>
      <c r="BA66" s="707"/>
      <c r="BB66" s="708"/>
      <c r="BC66" s="576"/>
      <c r="BD66" s="706"/>
      <c r="BE66" s="707"/>
      <c r="BF66" s="710"/>
      <c r="BG66" s="709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</row>
    <row r="67" spans="1:70" ht="25.5" customHeight="1">
      <c r="A67" s="145"/>
      <c r="B67" s="145"/>
      <c r="C67" s="116"/>
      <c r="D67" s="116"/>
      <c r="E67" s="536" t="s">
        <v>158</v>
      </c>
      <c r="F67" s="535"/>
      <c r="G67" s="535"/>
      <c r="H67" s="535"/>
      <c r="I67" s="53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27"/>
      <c r="V67" s="705">
        <f>COUNT(V46:W66)</f>
        <v>12</v>
      </c>
      <c r="W67" s="527"/>
      <c r="X67" s="705">
        <f>COUNT(X46:Y66)</f>
        <v>19</v>
      </c>
      <c r="Y67" s="527"/>
      <c r="Z67" s="526">
        <v>0</v>
      </c>
      <c r="AA67" s="527"/>
      <c r="AB67" s="526">
        <v>25</v>
      </c>
      <c r="AC67" s="527"/>
      <c r="AD67" s="526">
        <f>SUM(AD46:AE66)</f>
        <v>120</v>
      </c>
      <c r="AE67" s="527"/>
      <c r="AF67" s="526">
        <f>SUM(AF46:AG66)</f>
        <v>3600</v>
      </c>
      <c r="AG67" s="527"/>
      <c r="AH67" s="526">
        <f>SUM(AH46:AI66)</f>
        <v>2128</v>
      </c>
      <c r="AI67" s="527"/>
      <c r="AJ67" s="526">
        <f>SUM(AJ46:AK66)</f>
        <v>840</v>
      </c>
      <c r="AK67" s="527"/>
      <c r="AL67" s="526">
        <f>SUM(AL46:AM66)</f>
        <v>964</v>
      </c>
      <c r="AM67" s="527"/>
      <c r="AN67" s="526">
        <f>SUM(AN46:AO66)</f>
        <v>324</v>
      </c>
      <c r="AO67" s="527"/>
      <c r="AP67" s="526">
        <f>SUM(AP46:AQ66)</f>
        <v>1472</v>
      </c>
      <c r="AQ67" s="527"/>
      <c r="AR67" s="526">
        <f>SUM(AR46:AS66)</f>
        <v>30</v>
      </c>
      <c r="AS67" s="527"/>
      <c r="AT67" s="526">
        <f>SUM(AT46:AU66)</f>
        <v>27</v>
      </c>
      <c r="AU67" s="527"/>
      <c r="AV67" s="526">
        <f>SUM(AV46:AW66)</f>
        <v>16</v>
      </c>
      <c r="AW67" s="527"/>
      <c r="AX67" s="526">
        <f>SUM(AX46:AY66)</f>
        <v>18</v>
      </c>
      <c r="AY67" s="527"/>
      <c r="AZ67" s="526">
        <f>SUM(AZ46:BA66)</f>
        <v>12</v>
      </c>
      <c r="BA67" s="527"/>
      <c r="BB67" s="526">
        <f>SUM(BB46:BC66)</f>
        <v>4</v>
      </c>
      <c r="BC67" s="527"/>
      <c r="BD67" s="526">
        <f>SUM(BD46:BE66)</f>
        <v>10</v>
      </c>
      <c r="BE67" s="527"/>
      <c r="BF67" s="526">
        <f>SUM(BF46:BG66)</f>
        <v>2</v>
      </c>
      <c r="BG67" s="527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</row>
    <row r="68" spans="1:70" ht="27" customHeight="1">
      <c r="A68" s="43"/>
      <c r="B68" s="43"/>
      <c r="C68" s="116"/>
      <c r="D68" s="132"/>
      <c r="E68" s="534" t="s">
        <v>159</v>
      </c>
      <c r="F68" s="535"/>
      <c r="G68" s="535"/>
      <c r="H68" s="535"/>
      <c r="I68" s="535"/>
      <c r="J68" s="535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  <c r="AE68" s="535"/>
      <c r="AF68" s="535"/>
      <c r="AG68" s="535"/>
      <c r="AH68" s="535"/>
      <c r="AI68" s="535"/>
      <c r="AJ68" s="535"/>
      <c r="AK68" s="535"/>
      <c r="AL68" s="535"/>
      <c r="AM68" s="535"/>
      <c r="AN68" s="535"/>
      <c r="AO68" s="535"/>
      <c r="AP68" s="535"/>
      <c r="AQ68" s="535"/>
      <c r="AR68" s="535"/>
      <c r="AS68" s="535"/>
      <c r="AT68" s="535"/>
      <c r="AU68" s="535"/>
      <c r="AV68" s="535"/>
      <c r="AW68" s="535"/>
      <c r="AX68" s="535"/>
      <c r="AY68" s="535"/>
      <c r="AZ68" s="535"/>
      <c r="BA68" s="535"/>
      <c r="BB68" s="535"/>
      <c r="BC68" s="535"/>
      <c r="BD68" s="535"/>
      <c r="BE68" s="535"/>
      <c r="BF68" s="535"/>
      <c r="BG68" s="527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</row>
    <row r="69" spans="1:70" ht="25.5" customHeight="1">
      <c r="A69" s="43"/>
      <c r="B69" s="43"/>
      <c r="C69" s="129"/>
      <c r="D69" s="147"/>
      <c r="E69" s="126" t="s">
        <v>162</v>
      </c>
      <c r="F69" s="890" t="s">
        <v>446</v>
      </c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698"/>
      <c r="V69" s="520"/>
      <c r="W69" s="521"/>
      <c r="X69" s="891">
        <v>3.4</v>
      </c>
      <c r="Y69" s="698"/>
      <c r="Z69" s="520"/>
      <c r="AA69" s="521"/>
      <c r="AB69" s="522"/>
      <c r="AC69" s="523"/>
      <c r="AD69" s="892">
        <v>3</v>
      </c>
      <c r="AE69" s="587"/>
      <c r="AF69" s="520">
        <f t="shared" ref="AF69:AF88" si="5">AD69*30</f>
        <v>90</v>
      </c>
      <c r="AG69" s="521"/>
      <c r="AH69" s="531">
        <f t="shared" ref="AH69:AH86" si="6">AJ69+AL69+AN69</f>
        <v>54</v>
      </c>
      <c r="AI69" s="521"/>
      <c r="AJ69" s="522">
        <v>18</v>
      </c>
      <c r="AK69" s="521"/>
      <c r="AL69" s="715">
        <v>18</v>
      </c>
      <c r="AM69" s="521"/>
      <c r="AN69" s="572">
        <v>18</v>
      </c>
      <c r="AO69" s="573"/>
      <c r="AP69" s="572">
        <f t="shared" ref="AP69:AP88" si="7">AF69-AH69</f>
        <v>36</v>
      </c>
      <c r="AQ69" s="529"/>
      <c r="AR69" s="531"/>
      <c r="AS69" s="532"/>
      <c r="AT69" s="530">
        <v>2</v>
      </c>
      <c r="AU69" s="521"/>
      <c r="AV69" s="531"/>
      <c r="AW69" s="532"/>
      <c r="AX69" s="533"/>
      <c r="AY69" s="521"/>
      <c r="AZ69" s="531"/>
      <c r="BA69" s="532"/>
      <c r="BB69" s="530"/>
      <c r="BC69" s="521"/>
      <c r="BD69" s="531"/>
      <c r="BE69" s="532"/>
      <c r="BF69" s="533"/>
      <c r="BG69" s="521"/>
      <c r="BH69" s="148"/>
      <c r="BI69" s="43"/>
      <c r="BJ69" s="43"/>
      <c r="BK69" s="43"/>
      <c r="BL69" s="43"/>
      <c r="BM69" s="43"/>
      <c r="BN69" s="43"/>
      <c r="BO69" s="43"/>
      <c r="BP69" s="43"/>
      <c r="BQ69" s="43"/>
      <c r="BR69" s="43"/>
    </row>
    <row r="70" spans="1:70" ht="46.5" customHeight="1">
      <c r="A70" s="146"/>
      <c r="B70" s="146"/>
      <c r="C70" s="129"/>
      <c r="D70" s="147"/>
      <c r="E70" s="126" t="s">
        <v>160</v>
      </c>
      <c r="F70" s="894" t="s">
        <v>447</v>
      </c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7"/>
      <c r="V70" s="520"/>
      <c r="W70" s="521"/>
      <c r="X70" s="895">
        <v>3</v>
      </c>
      <c r="Y70" s="587"/>
      <c r="Z70" s="531"/>
      <c r="AA70" s="521"/>
      <c r="AB70" s="530">
        <v>3</v>
      </c>
      <c r="AC70" s="532"/>
      <c r="AD70" s="895">
        <v>4</v>
      </c>
      <c r="AE70" s="698"/>
      <c r="AF70" s="530">
        <f t="shared" si="5"/>
        <v>120</v>
      </c>
      <c r="AG70" s="532"/>
      <c r="AH70" s="531">
        <f t="shared" si="6"/>
        <v>72</v>
      </c>
      <c r="AI70" s="521"/>
      <c r="AJ70" s="530">
        <v>14</v>
      </c>
      <c r="AK70" s="532"/>
      <c r="AL70" s="531"/>
      <c r="AM70" s="521"/>
      <c r="AN70" s="496">
        <v>58</v>
      </c>
      <c r="AO70" s="499"/>
      <c r="AP70" s="496">
        <f t="shared" si="7"/>
        <v>48</v>
      </c>
      <c r="AQ70" s="497"/>
      <c r="AR70" s="530"/>
      <c r="AS70" s="532"/>
      <c r="AT70" s="533"/>
      <c r="AU70" s="532"/>
      <c r="AV70" s="531">
        <v>4</v>
      </c>
      <c r="AW70" s="532"/>
      <c r="AX70" s="533"/>
      <c r="AY70" s="521"/>
      <c r="AZ70" s="530"/>
      <c r="BA70" s="532"/>
      <c r="BB70" s="533"/>
      <c r="BC70" s="532"/>
      <c r="BD70" s="531"/>
      <c r="BE70" s="532"/>
      <c r="BF70" s="533"/>
      <c r="BG70" s="521"/>
      <c r="BH70" s="148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</row>
    <row r="71" spans="1:70" ht="42" customHeight="1">
      <c r="A71" s="150"/>
      <c r="B71" s="150"/>
      <c r="C71" s="129"/>
      <c r="D71" s="147"/>
      <c r="E71" s="126" t="s">
        <v>169</v>
      </c>
      <c r="F71" s="682" t="s">
        <v>448</v>
      </c>
      <c r="G71" s="495"/>
      <c r="H71" s="495"/>
      <c r="I71" s="495"/>
      <c r="J71" s="495"/>
      <c r="K71" s="495"/>
      <c r="L71" s="495"/>
      <c r="M71" s="495"/>
      <c r="N71" s="495"/>
      <c r="O71" s="495"/>
      <c r="P71" s="495"/>
      <c r="Q71" s="495"/>
      <c r="R71" s="495"/>
      <c r="S71" s="495"/>
      <c r="T71" s="495"/>
      <c r="U71" s="497"/>
      <c r="V71" s="508"/>
      <c r="W71" s="497"/>
      <c r="X71" s="893">
        <v>4</v>
      </c>
      <c r="Y71" s="497"/>
      <c r="Z71" s="508"/>
      <c r="AA71" s="497"/>
      <c r="AB71" s="508">
        <v>4</v>
      </c>
      <c r="AC71" s="497"/>
      <c r="AD71" s="893">
        <v>4</v>
      </c>
      <c r="AE71" s="497"/>
      <c r="AF71" s="508">
        <f t="shared" si="5"/>
        <v>120</v>
      </c>
      <c r="AG71" s="497"/>
      <c r="AH71" s="508">
        <f t="shared" si="6"/>
        <v>90</v>
      </c>
      <c r="AI71" s="497"/>
      <c r="AJ71" s="508">
        <v>36</v>
      </c>
      <c r="AK71" s="497"/>
      <c r="AL71" s="508">
        <v>36</v>
      </c>
      <c r="AM71" s="497"/>
      <c r="AN71" s="508">
        <v>18</v>
      </c>
      <c r="AO71" s="497"/>
      <c r="AP71" s="508">
        <f t="shared" si="7"/>
        <v>30</v>
      </c>
      <c r="AQ71" s="497"/>
      <c r="AR71" s="508"/>
      <c r="AS71" s="499"/>
      <c r="AT71" s="538"/>
      <c r="AU71" s="497"/>
      <c r="AV71" s="508"/>
      <c r="AW71" s="499"/>
      <c r="AX71" s="538">
        <v>5</v>
      </c>
      <c r="AY71" s="497"/>
      <c r="AZ71" s="508"/>
      <c r="BA71" s="499"/>
      <c r="BB71" s="538"/>
      <c r="BC71" s="497"/>
      <c r="BD71" s="508"/>
      <c r="BE71" s="499"/>
      <c r="BF71" s="538"/>
      <c r="BG71" s="497"/>
      <c r="BH71" s="148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</row>
    <row r="72" spans="1:70" ht="60" customHeight="1">
      <c r="A72" s="43"/>
      <c r="B72" s="43"/>
      <c r="C72" s="129"/>
      <c r="D72" s="147"/>
      <c r="E72" s="126" t="s">
        <v>172</v>
      </c>
      <c r="F72" s="896" t="s">
        <v>449</v>
      </c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05"/>
      <c r="V72" s="500"/>
      <c r="W72" s="501"/>
      <c r="X72" s="502">
        <v>5</v>
      </c>
      <c r="Y72" s="501"/>
      <c r="Z72" s="500"/>
      <c r="AA72" s="501"/>
      <c r="AB72" s="502">
        <v>5</v>
      </c>
      <c r="AC72" s="503"/>
      <c r="AD72" s="897">
        <v>5</v>
      </c>
      <c r="AE72" s="505"/>
      <c r="AF72" s="500">
        <f t="shared" si="5"/>
        <v>150</v>
      </c>
      <c r="AG72" s="501"/>
      <c r="AH72" s="500">
        <f t="shared" si="6"/>
        <v>100</v>
      </c>
      <c r="AI72" s="501"/>
      <c r="AJ72" s="500">
        <v>28</v>
      </c>
      <c r="AK72" s="501"/>
      <c r="AL72" s="502"/>
      <c r="AM72" s="503"/>
      <c r="AN72" s="500">
        <v>72</v>
      </c>
      <c r="AO72" s="501"/>
      <c r="AP72" s="500">
        <f t="shared" si="7"/>
        <v>50</v>
      </c>
      <c r="AQ72" s="501"/>
      <c r="AR72" s="500"/>
      <c r="AS72" s="516"/>
      <c r="AT72" s="517"/>
      <c r="AU72" s="501"/>
      <c r="AV72" s="500"/>
      <c r="AW72" s="516"/>
      <c r="AX72" s="517"/>
      <c r="AY72" s="501"/>
      <c r="AZ72" s="500">
        <v>5.5</v>
      </c>
      <c r="BA72" s="516"/>
      <c r="BB72" s="517"/>
      <c r="BC72" s="501"/>
      <c r="BD72" s="500"/>
      <c r="BE72" s="516"/>
      <c r="BF72" s="517"/>
      <c r="BG72" s="501"/>
      <c r="BH72" s="148"/>
      <c r="BI72" s="43"/>
      <c r="BJ72" s="43"/>
      <c r="BK72" s="43"/>
      <c r="BL72" s="43"/>
      <c r="BM72" s="43"/>
      <c r="BN72" s="43"/>
      <c r="BO72" s="43"/>
      <c r="BP72" s="43"/>
      <c r="BQ72" s="43"/>
      <c r="BR72" s="43"/>
    </row>
    <row r="73" spans="1:70" ht="42.75" customHeight="1">
      <c r="A73" s="146"/>
      <c r="B73" s="146"/>
      <c r="C73" s="129"/>
      <c r="D73" s="147"/>
      <c r="E73" s="126" t="s">
        <v>450</v>
      </c>
      <c r="F73" s="898" t="s">
        <v>451</v>
      </c>
      <c r="G73" s="495"/>
      <c r="H73" s="495"/>
      <c r="I73" s="495"/>
      <c r="J73" s="495"/>
      <c r="K73" s="495"/>
      <c r="L73" s="495"/>
      <c r="M73" s="495"/>
      <c r="N73" s="495"/>
      <c r="O73" s="495"/>
      <c r="P73" s="495"/>
      <c r="Q73" s="495"/>
      <c r="R73" s="495"/>
      <c r="S73" s="495"/>
      <c r="T73" s="495"/>
      <c r="U73" s="683"/>
      <c r="V73" s="508"/>
      <c r="W73" s="497"/>
      <c r="X73" s="496">
        <v>6</v>
      </c>
      <c r="Y73" s="499"/>
      <c r="Z73" s="496"/>
      <c r="AA73" s="497"/>
      <c r="AB73" s="498">
        <v>6</v>
      </c>
      <c r="AC73" s="499"/>
      <c r="AD73" s="899">
        <v>5</v>
      </c>
      <c r="AE73" s="497"/>
      <c r="AF73" s="496">
        <f t="shared" si="5"/>
        <v>150</v>
      </c>
      <c r="AG73" s="497"/>
      <c r="AH73" s="496">
        <f t="shared" si="6"/>
        <v>90</v>
      </c>
      <c r="AI73" s="497"/>
      <c r="AJ73" s="498">
        <v>26</v>
      </c>
      <c r="AK73" s="499"/>
      <c r="AL73" s="496"/>
      <c r="AM73" s="497"/>
      <c r="AN73" s="498">
        <v>64</v>
      </c>
      <c r="AO73" s="499"/>
      <c r="AP73" s="496">
        <f t="shared" si="7"/>
        <v>60</v>
      </c>
      <c r="AQ73" s="497"/>
      <c r="AR73" s="498"/>
      <c r="AS73" s="499"/>
      <c r="AT73" s="518"/>
      <c r="AU73" s="499"/>
      <c r="AV73" s="496"/>
      <c r="AW73" s="499"/>
      <c r="AX73" s="518"/>
      <c r="AY73" s="497"/>
      <c r="AZ73" s="498"/>
      <c r="BA73" s="499"/>
      <c r="BB73" s="518">
        <v>5</v>
      </c>
      <c r="BC73" s="499"/>
      <c r="BD73" s="496"/>
      <c r="BE73" s="499"/>
      <c r="BF73" s="518"/>
      <c r="BG73" s="497"/>
      <c r="BH73" s="148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</row>
    <row r="74" spans="1:70" ht="36.75" customHeight="1">
      <c r="A74" s="146"/>
      <c r="B74" s="146"/>
      <c r="C74" s="129"/>
      <c r="D74" s="147"/>
      <c r="E74" s="126" t="s">
        <v>178</v>
      </c>
      <c r="F74" s="901" t="s">
        <v>452</v>
      </c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683"/>
      <c r="V74" s="508">
        <v>8</v>
      </c>
      <c r="W74" s="497"/>
      <c r="X74" s="496"/>
      <c r="Y74" s="499"/>
      <c r="Z74" s="496"/>
      <c r="AA74" s="497"/>
      <c r="AB74" s="498">
        <v>8</v>
      </c>
      <c r="AC74" s="499"/>
      <c r="AD74" s="496">
        <v>0</v>
      </c>
      <c r="AE74" s="497"/>
      <c r="AF74" s="496">
        <f t="shared" si="5"/>
        <v>0</v>
      </c>
      <c r="AG74" s="497"/>
      <c r="AH74" s="496">
        <f t="shared" si="6"/>
        <v>46</v>
      </c>
      <c r="AI74" s="497"/>
      <c r="AJ74" s="498">
        <v>28</v>
      </c>
      <c r="AK74" s="499"/>
      <c r="AL74" s="496">
        <v>18</v>
      </c>
      <c r="AM74" s="497"/>
      <c r="AN74" s="498"/>
      <c r="AO74" s="499"/>
      <c r="AP74" s="496">
        <f t="shared" si="7"/>
        <v>-46</v>
      </c>
      <c r="AQ74" s="497"/>
      <c r="AR74" s="498"/>
      <c r="AS74" s="499"/>
      <c r="AT74" s="518"/>
      <c r="AU74" s="499"/>
      <c r="AV74" s="496"/>
      <c r="AW74" s="499"/>
      <c r="AX74" s="518"/>
      <c r="AY74" s="497"/>
      <c r="AZ74" s="498"/>
      <c r="BA74" s="499"/>
      <c r="BB74" s="518"/>
      <c r="BC74" s="499"/>
      <c r="BD74" s="496"/>
      <c r="BE74" s="499"/>
      <c r="BF74" s="518">
        <v>5</v>
      </c>
      <c r="BG74" s="497"/>
      <c r="BH74" s="148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</row>
    <row r="75" spans="1:70" ht="30" customHeight="1">
      <c r="A75" s="43"/>
      <c r="B75" s="43"/>
      <c r="C75" s="129"/>
      <c r="D75" s="147"/>
      <c r="E75" s="126" t="s">
        <v>453</v>
      </c>
      <c r="F75" s="896" t="s">
        <v>358</v>
      </c>
      <c r="G75" s="511"/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05"/>
      <c r="V75" s="500"/>
      <c r="W75" s="501"/>
      <c r="X75" s="502">
        <v>8</v>
      </c>
      <c r="Y75" s="501"/>
      <c r="Z75" s="500"/>
      <c r="AA75" s="501"/>
      <c r="AB75" s="502">
        <v>8</v>
      </c>
      <c r="AC75" s="503"/>
      <c r="AD75" s="500">
        <v>4</v>
      </c>
      <c r="AE75" s="501"/>
      <c r="AF75" s="500">
        <f t="shared" si="5"/>
        <v>120</v>
      </c>
      <c r="AG75" s="501"/>
      <c r="AH75" s="500">
        <f t="shared" si="6"/>
        <v>54</v>
      </c>
      <c r="AI75" s="501"/>
      <c r="AJ75" s="500">
        <v>18</v>
      </c>
      <c r="AK75" s="501"/>
      <c r="AL75" s="502"/>
      <c r="AM75" s="503"/>
      <c r="AN75" s="500">
        <v>36</v>
      </c>
      <c r="AO75" s="501"/>
      <c r="AP75" s="500">
        <f t="shared" si="7"/>
        <v>66</v>
      </c>
      <c r="AQ75" s="501"/>
      <c r="AR75" s="500"/>
      <c r="AS75" s="516"/>
      <c r="AT75" s="517"/>
      <c r="AU75" s="501"/>
      <c r="AV75" s="500"/>
      <c r="AW75" s="516"/>
      <c r="AX75" s="517"/>
      <c r="AY75" s="501"/>
      <c r="AZ75" s="500"/>
      <c r="BA75" s="516"/>
      <c r="BB75" s="517"/>
      <c r="BC75" s="501"/>
      <c r="BD75" s="500"/>
      <c r="BE75" s="516"/>
      <c r="BF75" s="517">
        <v>6</v>
      </c>
      <c r="BG75" s="501"/>
      <c r="BH75" s="148"/>
      <c r="BI75" s="43"/>
      <c r="BJ75" s="43"/>
      <c r="BK75" s="43"/>
      <c r="BL75" s="43"/>
      <c r="BM75" s="43"/>
      <c r="BN75" s="43"/>
      <c r="BO75" s="43"/>
      <c r="BP75" s="43"/>
      <c r="BQ75" s="43"/>
      <c r="BR75" s="43"/>
    </row>
    <row r="76" spans="1:70" ht="46.5" customHeight="1">
      <c r="A76" s="146"/>
      <c r="B76" s="146"/>
      <c r="C76" s="129"/>
      <c r="D76" s="147"/>
      <c r="E76" s="126" t="s">
        <v>178</v>
      </c>
      <c r="F76" s="898" t="s">
        <v>454</v>
      </c>
      <c r="G76" s="495"/>
      <c r="H76" s="495"/>
      <c r="I76" s="495"/>
      <c r="J76" s="495"/>
      <c r="K76" s="495"/>
      <c r="L76" s="495"/>
      <c r="M76" s="495"/>
      <c r="N76" s="495"/>
      <c r="O76" s="495"/>
      <c r="P76" s="495"/>
      <c r="Q76" s="495"/>
      <c r="R76" s="495"/>
      <c r="S76" s="495"/>
      <c r="T76" s="495"/>
      <c r="U76" s="683"/>
      <c r="V76" s="508"/>
      <c r="W76" s="497"/>
      <c r="X76" s="496">
        <v>4</v>
      </c>
      <c r="Y76" s="499"/>
      <c r="Z76" s="496"/>
      <c r="AA76" s="497"/>
      <c r="AB76" s="498"/>
      <c r="AC76" s="499"/>
      <c r="AD76" s="496">
        <v>4</v>
      </c>
      <c r="AE76" s="497"/>
      <c r="AF76" s="496">
        <f t="shared" si="5"/>
        <v>120</v>
      </c>
      <c r="AG76" s="497"/>
      <c r="AH76" s="496">
        <f t="shared" si="6"/>
        <v>46</v>
      </c>
      <c r="AI76" s="497"/>
      <c r="AJ76" s="498">
        <v>28</v>
      </c>
      <c r="AK76" s="499"/>
      <c r="AL76" s="496">
        <v>18</v>
      </c>
      <c r="AM76" s="497"/>
      <c r="AN76" s="498"/>
      <c r="AO76" s="499"/>
      <c r="AP76" s="496">
        <f t="shared" si="7"/>
        <v>74</v>
      </c>
      <c r="AQ76" s="497"/>
      <c r="AR76" s="498"/>
      <c r="AS76" s="499"/>
      <c r="AT76" s="518"/>
      <c r="AU76" s="499"/>
      <c r="AV76" s="496"/>
      <c r="AW76" s="499"/>
      <c r="AX76" s="518"/>
      <c r="AY76" s="497"/>
      <c r="AZ76" s="498"/>
      <c r="BA76" s="499"/>
      <c r="BB76" s="518"/>
      <c r="BC76" s="499"/>
      <c r="BD76" s="496"/>
      <c r="BE76" s="499"/>
      <c r="BF76" s="518">
        <v>5</v>
      </c>
      <c r="BG76" s="497"/>
      <c r="BH76" s="148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</row>
    <row r="77" spans="1:70" ht="46.5" customHeight="1">
      <c r="A77" s="43"/>
      <c r="B77" s="43"/>
      <c r="C77" s="129"/>
      <c r="D77" s="147"/>
      <c r="E77" s="126" t="s">
        <v>453</v>
      </c>
      <c r="F77" s="896" t="s">
        <v>455</v>
      </c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05"/>
      <c r="V77" s="500"/>
      <c r="W77" s="501"/>
      <c r="X77" s="502">
        <v>6</v>
      </c>
      <c r="Y77" s="501"/>
      <c r="Z77" s="500"/>
      <c r="AA77" s="501"/>
      <c r="AB77" s="502">
        <v>8</v>
      </c>
      <c r="AC77" s="503"/>
      <c r="AD77" s="500">
        <v>4</v>
      </c>
      <c r="AE77" s="501"/>
      <c r="AF77" s="500">
        <f t="shared" si="5"/>
        <v>120</v>
      </c>
      <c r="AG77" s="501"/>
      <c r="AH77" s="500">
        <f t="shared" si="6"/>
        <v>54</v>
      </c>
      <c r="AI77" s="501"/>
      <c r="AJ77" s="500">
        <v>18</v>
      </c>
      <c r="AK77" s="501"/>
      <c r="AL77" s="502"/>
      <c r="AM77" s="503"/>
      <c r="AN77" s="500">
        <v>36</v>
      </c>
      <c r="AO77" s="501"/>
      <c r="AP77" s="500">
        <f t="shared" si="7"/>
        <v>66</v>
      </c>
      <c r="AQ77" s="501"/>
      <c r="AR77" s="500"/>
      <c r="AS77" s="516"/>
      <c r="AT77" s="517"/>
      <c r="AU77" s="501"/>
      <c r="AV77" s="500"/>
      <c r="AW77" s="516"/>
      <c r="AX77" s="517"/>
      <c r="AY77" s="501"/>
      <c r="AZ77" s="500"/>
      <c r="BA77" s="516"/>
      <c r="BB77" s="517"/>
      <c r="BC77" s="501"/>
      <c r="BD77" s="500"/>
      <c r="BE77" s="516"/>
      <c r="BF77" s="517">
        <v>6</v>
      </c>
      <c r="BG77" s="501"/>
      <c r="BH77" s="148"/>
      <c r="BI77" s="43"/>
      <c r="BJ77" s="43"/>
      <c r="BK77" s="43"/>
      <c r="BL77" s="43"/>
      <c r="BM77" s="43"/>
      <c r="BN77" s="43"/>
      <c r="BO77" s="43"/>
      <c r="BP77" s="43"/>
      <c r="BQ77" s="43"/>
      <c r="BR77" s="43"/>
    </row>
    <row r="78" spans="1:70" ht="36.75" customHeight="1">
      <c r="A78" s="146"/>
      <c r="B78" s="146"/>
      <c r="C78" s="129"/>
      <c r="D78" s="147"/>
      <c r="E78" s="126" t="s">
        <v>178</v>
      </c>
      <c r="F78" s="898" t="s">
        <v>213</v>
      </c>
      <c r="G78" s="495"/>
      <c r="H78" s="495"/>
      <c r="I78" s="495"/>
      <c r="J78" s="495"/>
      <c r="K78" s="495"/>
      <c r="L78" s="495"/>
      <c r="M78" s="495"/>
      <c r="N78" s="495"/>
      <c r="O78" s="495"/>
      <c r="P78" s="495"/>
      <c r="Q78" s="495"/>
      <c r="R78" s="495"/>
      <c r="S78" s="495"/>
      <c r="T78" s="495"/>
      <c r="U78" s="683"/>
      <c r="V78" s="508"/>
      <c r="W78" s="497"/>
      <c r="X78" s="496">
        <v>7</v>
      </c>
      <c r="Y78" s="499"/>
      <c r="Z78" s="496"/>
      <c r="AA78" s="497"/>
      <c r="AB78" s="498"/>
      <c r="AC78" s="499"/>
      <c r="AD78" s="496">
        <v>4</v>
      </c>
      <c r="AE78" s="497"/>
      <c r="AF78" s="496">
        <f t="shared" si="5"/>
        <v>120</v>
      </c>
      <c r="AG78" s="497"/>
      <c r="AH78" s="496">
        <f t="shared" si="6"/>
        <v>46</v>
      </c>
      <c r="AI78" s="497"/>
      <c r="AJ78" s="498">
        <v>28</v>
      </c>
      <c r="AK78" s="499"/>
      <c r="AL78" s="496">
        <v>18</v>
      </c>
      <c r="AM78" s="497"/>
      <c r="AN78" s="498"/>
      <c r="AO78" s="499"/>
      <c r="AP78" s="496">
        <f t="shared" si="7"/>
        <v>74</v>
      </c>
      <c r="AQ78" s="497"/>
      <c r="AR78" s="498"/>
      <c r="AS78" s="499"/>
      <c r="AT78" s="518"/>
      <c r="AU78" s="499"/>
      <c r="AV78" s="496"/>
      <c r="AW78" s="499"/>
      <c r="AX78" s="518"/>
      <c r="AY78" s="497"/>
      <c r="AZ78" s="498"/>
      <c r="BA78" s="499"/>
      <c r="BB78" s="518"/>
      <c r="BC78" s="499"/>
      <c r="BD78" s="496"/>
      <c r="BE78" s="499"/>
      <c r="BF78" s="518">
        <v>5</v>
      </c>
      <c r="BG78" s="497"/>
      <c r="BH78" s="148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</row>
    <row r="79" spans="1:70" ht="48" customHeight="1">
      <c r="A79" s="43"/>
      <c r="B79" s="43"/>
      <c r="C79" s="129"/>
      <c r="D79" s="147"/>
      <c r="E79" s="126" t="s">
        <v>175</v>
      </c>
      <c r="F79" s="896" t="s">
        <v>456</v>
      </c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05"/>
      <c r="V79" s="500">
        <v>5</v>
      </c>
      <c r="W79" s="501"/>
      <c r="X79" s="502"/>
      <c r="Y79" s="501"/>
      <c r="Z79" s="500"/>
      <c r="AA79" s="501"/>
      <c r="AB79" s="502">
        <v>5</v>
      </c>
      <c r="AC79" s="503"/>
      <c r="AD79" s="500">
        <v>6.5</v>
      </c>
      <c r="AE79" s="501"/>
      <c r="AF79" s="500">
        <f t="shared" si="5"/>
        <v>195</v>
      </c>
      <c r="AG79" s="501"/>
      <c r="AH79" s="500">
        <f t="shared" si="6"/>
        <v>108</v>
      </c>
      <c r="AI79" s="501"/>
      <c r="AJ79" s="500">
        <v>54</v>
      </c>
      <c r="AK79" s="501"/>
      <c r="AL79" s="502">
        <v>36</v>
      </c>
      <c r="AM79" s="503"/>
      <c r="AN79" s="500">
        <v>18</v>
      </c>
      <c r="AO79" s="501"/>
      <c r="AP79" s="500">
        <f t="shared" si="7"/>
        <v>87</v>
      </c>
      <c r="AQ79" s="501"/>
      <c r="AR79" s="500"/>
      <c r="AS79" s="516"/>
      <c r="AT79" s="517"/>
      <c r="AU79" s="501"/>
      <c r="AV79" s="500"/>
      <c r="AW79" s="516"/>
      <c r="AX79" s="517"/>
      <c r="AY79" s="501"/>
      <c r="AZ79" s="500">
        <v>6</v>
      </c>
      <c r="BA79" s="516"/>
      <c r="BB79" s="517"/>
      <c r="BC79" s="501"/>
      <c r="BD79" s="500"/>
      <c r="BE79" s="516"/>
      <c r="BF79" s="517"/>
      <c r="BG79" s="501"/>
      <c r="BH79" s="148"/>
      <c r="BI79" s="43"/>
      <c r="BJ79" s="43"/>
      <c r="BK79" s="43"/>
      <c r="BL79" s="43"/>
      <c r="BM79" s="43"/>
      <c r="BN79" s="43"/>
      <c r="BO79" s="43"/>
      <c r="BP79" s="43"/>
      <c r="BQ79" s="43"/>
      <c r="BR79" s="43"/>
    </row>
    <row r="80" spans="1:70" ht="47.25" customHeight="1">
      <c r="A80" s="43"/>
      <c r="B80" s="43"/>
      <c r="C80" s="129"/>
      <c r="D80" s="147"/>
      <c r="E80" s="126" t="s">
        <v>457</v>
      </c>
      <c r="F80" s="900" t="s">
        <v>458</v>
      </c>
      <c r="G80" s="511"/>
      <c r="H80" s="511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05"/>
      <c r="V80" s="500"/>
      <c r="W80" s="501"/>
      <c r="X80" s="502"/>
      <c r="Y80" s="501"/>
      <c r="Z80" s="500">
        <v>5</v>
      </c>
      <c r="AA80" s="501"/>
      <c r="AB80" s="502"/>
      <c r="AC80" s="503"/>
      <c r="AD80" s="500">
        <v>1</v>
      </c>
      <c r="AE80" s="501"/>
      <c r="AF80" s="500">
        <f t="shared" si="5"/>
        <v>30</v>
      </c>
      <c r="AG80" s="501"/>
      <c r="AH80" s="500">
        <f t="shared" si="6"/>
        <v>0</v>
      </c>
      <c r="AI80" s="501"/>
      <c r="AJ80" s="500"/>
      <c r="AK80" s="501"/>
      <c r="AL80" s="502"/>
      <c r="AM80" s="503"/>
      <c r="AN80" s="500"/>
      <c r="AO80" s="501"/>
      <c r="AP80" s="500">
        <f t="shared" si="7"/>
        <v>30</v>
      </c>
      <c r="AQ80" s="501"/>
      <c r="AR80" s="500"/>
      <c r="AS80" s="516"/>
      <c r="AT80" s="517"/>
      <c r="AU80" s="501"/>
      <c r="AV80" s="500"/>
      <c r="AW80" s="516"/>
      <c r="AX80" s="517"/>
      <c r="AY80" s="501"/>
      <c r="AZ80" s="500" t="s">
        <v>183</v>
      </c>
      <c r="BA80" s="516"/>
      <c r="BB80" s="517"/>
      <c r="BC80" s="501"/>
      <c r="BD80" s="500"/>
      <c r="BE80" s="516"/>
      <c r="BF80" s="517"/>
      <c r="BG80" s="501"/>
      <c r="BH80" s="148"/>
      <c r="BI80" s="43"/>
      <c r="BJ80" s="43"/>
      <c r="BK80" s="43"/>
      <c r="BL80" s="43"/>
      <c r="BM80" s="43"/>
      <c r="BN80" s="43"/>
      <c r="BO80" s="43"/>
      <c r="BP80" s="43"/>
      <c r="BQ80" s="43"/>
      <c r="BR80" s="43"/>
    </row>
    <row r="81" spans="1:70" ht="43.5" customHeight="1">
      <c r="A81" s="43"/>
      <c r="B81" s="43"/>
      <c r="C81" s="129"/>
      <c r="D81" s="147"/>
      <c r="E81" s="126" t="s">
        <v>410</v>
      </c>
      <c r="F81" s="902" t="s">
        <v>459</v>
      </c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05"/>
      <c r="V81" s="500">
        <v>6</v>
      </c>
      <c r="W81" s="501"/>
      <c r="X81" s="502"/>
      <c r="Y81" s="501"/>
      <c r="Z81" s="500"/>
      <c r="AA81" s="501"/>
      <c r="AB81" s="502">
        <v>6</v>
      </c>
      <c r="AC81" s="503"/>
      <c r="AD81" s="500">
        <v>6</v>
      </c>
      <c r="AE81" s="501"/>
      <c r="AF81" s="500">
        <f t="shared" si="5"/>
        <v>180</v>
      </c>
      <c r="AG81" s="501"/>
      <c r="AH81" s="500">
        <f t="shared" si="6"/>
        <v>90</v>
      </c>
      <c r="AI81" s="501"/>
      <c r="AJ81" s="500">
        <v>36</v>
      </c>
      <c r="AK81" s="501"/>
      <c r="AL81" s="502">
        <v>18</v>
      </c>
      <c r="AM81" s="503"/>
      <c r="AN81" s="500">
        <v>36</v>
      </c>
      <c r="AO81" s="501"/>
      <c r="AP81" s="500">
        <f t="shared" si="7"/>
        <v>90</v>
      </c>
      <c r="AQ81" s="501"/>
      <c r="AR81" s="500"/>
      <c r="AS81" s="516"/>
      <c r="AT81" s="517"/>
      <c r="AU81" s="501"/>
      <c r="AV81" s="500"/>
      <c r="AW81" s="516"/>
      <c r="AX81" s="517"/>
      <c r="AY81" s="501"/>
      <c r="AZ81" s="500"/>
      <c r="BA81" s="516"/>
      <c r="BB81" s="517">
        <v>5</v>
      </c>
      <c r="BC81" s="501"/>
      <c r="BD81" s="500"/>
      <c r="BE81" s="516"/>
      <c r="BF81" s="517"/>
      <c r="BG81" s="501"/>
      <c r="BH81" s="148"/>
      <c r="BI81" s="43"/>
      <c r="BJ81" s="43"/>
      <c r="BK81" s="43"/>
      <c r="BL81" s="43"/>
      <c r="BM81" s="43"/>
      <c r="BN81" s="43"/>
      <c r="BO81" s="43"/>
      <c r="BP81" s="43"/>
      <c r="BQ81" s="43"/>
      <c r="BR81" s="43"/>
    </row>
    <row r="82" spans="1:70" ht="44.25" customHeight="1">
      <c r="A82" s="43"/>
      <c r="B82" s="43"/>
      <c r="C82" s="116"/>
      <c r="D82" s="132"/>
      <c r="E82" s="126" t="s">
        <v>411</v>
      </c>
      <c r="F82" s="905" t="s">
        <v>460</v>
      </c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5"/>
      <c r="U82" s="497"/>
      <c r="V82" s="508"/>
      <c r="W82" s="497"/>
      <c r="X82" s="515"/>
      <c r="Y82" s="499"/>
      <c r="Z82" s="508">
        <v>6</v>
      </c>
      <c r="AA82" s="499"/>
      <c r="AB82" s="508"/>
      <c r="AC82" s="499"/>
      <c r="AD82" s="508">
        <v>1</v>
      </c>
      <c r="AE82" s="499"/>
      <c r="AF82" s="508">
        <f t="shared" si="5"/>
        <v>30</v>
      </c>
      <c r="AG82" s="497"/>
      <c r="AH82" s="508">
        <f t="shared" si="6"/>
        <v>0</v>
      </c>
      <c r="AI82" s="497"/>
      <c r="AJ82" s="508"/>
      <c r="AK82" s="497"/>
      <c r="AL82" s="508"/>
      <c r="AM82" s="497"/>
      <c r="AN82" s="515"/>
      <c r="AO82" s="499"/>
      <c r="AP82" s="508">
        <f t="shared" si="7"/>
        <v>30</v>
      </c>
      <c r="AQ82" s="497"/>
      <c r="AR82" s="508"/>
      <c r="AS82" s="499"/>
      <c r="AT82" s="515"/>
      <c r="AU82" s="499"/>
      <c r="AV82" s="508"/>
      <c r="AW82" s="499"/>
      <c r="AX82" s="515"/>
      <c r="AY82" s="499"/>
      <c r="AZ82" s="508"/>
      <c r="BA82" s="499"/>
      <c r="BB82" s="515" t="s">
        <v>183</v>
      </c>
      <c r="BC82" s="499"/>
      <c r="BD82" s="508"/>
      <c r="BE82" s="499"/>
      <c r="BF82" s="515"/>
      <c r="BG82" s="497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</row>
    <row r="83" spans="1:70" ht="61.5" customHeight="1">
      <c r="A83" s="43"/>
      <c r="B83" s="43"/>
      <c r="C83" s="129"/>
      <c r="D83" s="147"/>
      <c r="E83" s="126" t="s">
        <v>165</v>
      </c>
      <c r="F83" s="896" t="s">
        <v>461</v>
      </c>
      <c r="G83" s="511"/>
      <c r="H83" s="511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05"/>
      <c r="V83" s="897">
        <v>7</v>
      </c>
      <c r="W83" s="505"/>
      <c r="X83" s="502"/>
      <c r="Y83" s="501"/>
      <c r="Z83" s="500"/>
      <c r="AA83" s="501"/>
      <c r="AB83" s="502">
        <v>7</v>
      </c>
      <c r="AC83" s="503"/>
      <c r="AD83" s="897">
        <v>6</v>
      </c>
      <c r="AE83" s="505"/>
      <c r="AF83" s="500">
        <f t="shared" si="5"/>
        <v>180</v>
      </c>
      <c r="AG83" s="501"/>
      <c r="AH83" s="500">
        <f t="shared" si="6"/>
        <v>108</v>
      </c>
      <c r="AI83" s="501"/>
      <c r="AJ83" s="500">
        <v>54</v>
      </c>
      <c r="AK83" s="501"/>
      <c r="AL83" s="502">
        <v>18</v>
      </c>
      <c r="AM83" s="503"/>
      <c r="AN83" s="500">
        <v>36</v>
      </c>
      <c r="AO83" s="501"/>
      <c r="AP83" s="500">
        <f t="shared" si="7"/>
        <v>72</v>
      </c>
      <c r="AQ83" s="501"/>
      <c r="AR83" s="500"/>
      <c r="AS83" s="516"/>
      <c r="AT83" s="517"/>
      <c r="AU83" s="501"/>
      <c r="AV83" s="500"/>
      <c r="AW83" s="516"/>
      <c r="AX83" s="517"/>
      <c r="AY83" s="501"/>
      <c r="AZ83" s="500"/>
      <c r="BA83" s="516"/>
      <c r="BB83" s="517"/>
      <c r="BC83" s="501"/>
      <c r="BD83" s="500">
        <v>6</v>
      </c>
      <c r="BE83" s="516"/>
      <c r="BF83" s="517"/>
      <c r="BG83" s="501"/>
      <c r="BH83" s="148"/>
      <c r="BI83" s="43"/>
      <c r="BJ83" s="43"/>
      <c r="BK83" s="43"/>
      <c r="BL83" s="43"/>
      <c r="BM83" s="43"/>
      <c r="BN83" s="43"/>
      <c r="BO83" s="43"/>
      <c r="BP83" s="43"/>
      <c r="BQ83" s="43"/>
      <c r="BR83" s="43"/>
    </row>
    <row r="84" spans="1:70" ht="48" customHeight="1">
      <c r="A84" s="43"/>
      <c r="B84" s="43"/>
      <c r="C84" s="116"/>
      <c r="D84" s="132"/>
      <c r="E84" s="126" t="s">
        <v>462</v>
      </c>
      <c r="F84" s="898" t="s">
        <v>463</v>
      </c>
      <c r="G84" s="495"/>
      <c r="H84" s="495"/>
      <c r="I84" s="495"/>
      <c r="J84" s="495"/>
      <c r="K84" s="495"/>
      <c r="L84" s="495"/>
      <c r="M84" s="495"/>
      <c r="N84" s="495"/>
      <c r="O84" s="495"/>
      <c r="P84" s="495"/>
      <c r="Q84" s="495"/>
      <c r="R84" s="495"/>
      <c r="S84" s="495"/>
      <c r="T84" s="495"/>
      <c r="U84" s="497"/>
      <c r="V84" s="508"/>
      <c r="W84" s="497"/>
      <c r="X84" s="508"/>
      <c r="Y84" s="497"/>
      <c r="Z84" s="893">
        <v>7</v>
      </c>
      <c r="AA84" s="497"/>
      <c r="AB84" s="508"/>
      <c r="AC84" s="497"/>
      <c r="AD84" s="508">
        <v>1.5</v>
      </c>
      <c r="AE84" s="497"/>
      <c r="AF84" s="508">
        <f t="shared" si="5"/>
        <v>45</v>
      </c>
      <c r="AG84" s="497"/>
      <c r="AH84" s="508">
        <f t="shared" si="6"/>
        <v>0</v>
      </c>
      <c r="AI84" s="497"/>
      <c r="AJ84" s="508"/>
      <c r="AK84" s="497"/>
      <c r="AL84" s="508"/>
      <c r="AM84" s="497"/>
      <c r="AN84" s="508"/>
      <c r="AO84" s="497"/>
      <c r="AP84" s="508">
        <f t="shared" si="7"/>
        <v>45</v>
      </c>
      <c r="AQ84" s="497"/>
      <c r="AR84" s="508"/>
      <c r="AS84" s="499"/>
      <c r="AT84" s="538"/>
      <c r="AU84" s="497"/>
      <c r="AV84" s="508"/>
      <c r="AW84" s="499"/>
      <c r="AX84" s="538"/>
      <c r="AY84" s="497"/>
      <c r="AZ84" s="508"/>
      <c r="BA84" s="499"/>
      <c r="BB84" s="538"/>
      <c r="BC84" s="497"/>
      <c r="BD84" s="508" t="s">
        <v>183</v>
      </c>
      <c r="BE84" s="499"/>
      <c r="BF84" s="538"/>
      <c r="BG84" s="497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</row>
    <row r="85" spans="1:70" ht="58.5" customHeight="1">
      <c r="A85" s="43"/>
      <c r="B85" s="43"/>
      <c r="C85" s="129"/>
      <c r="D85" s="147"/>
      <c r="E85" s="126" t="s">
        <v>464</v>
      </c>
      <c r="F85" s="905" t="s">
        <v>465</v>
      </c>
      <c r="G85" s="495"/>
      <c r="H85" s="495"/>
      <c r="I85" s="495"/>
      <c r="J85" s="495"/>
      <c r="K85" s="495"/>
      <c r="L85" s="495"/>
      <c r="M85" s="495"/>
      <c r="N85" s="495"/>
      <c r="O85" s="495"/>
      <c r="P85" s="495"/>
      <c r="Q85" s="495"/>
      <c r="R85" s="495"/>
      <c r="S85" s="495"/>
      <c r="T85" s="495"/>
      <c r="U85" s="497"/>
      <c r="V85" s="508"/>
      <c r="W85" s="497"/>
      <c r="X85" s="515">
        <v>8</v>
      </c>
      <c r="Y85" s="497"/>
      <c r="Z85" s="508"/>
      <c r="AA85" s="497"/>
      <c r="AB85" s="515"/>
      <c r="AC85" s="495"/>
      <c r="AD85" s="508">
        <v>0</v>
      </c>
      <c r="AE85" s="497"/>
      <c r="AF85" s="508">
        <f t="shared" si="5"/>
        <v>0</v>
      </c>
      <c r="AG85" s="497"/>
      <c r="AH85" s="508">
        <f t="shared" si="6"/>
        <v>54</v>
      </c>
      <c r="AI85" s="497"/>
      <c r="AJ85" s="508">
        <v>28</v>
      </c>
      <c r="AK85" s="497"/>
      <c r="AL85" s="515"/>
      <c r="AM85" s="495"/>
      <c r="AN85" s="508">
        <v>26</v>
      </c>
      <c r="AO85" s="497"/>
      <c r="AP85" s="508">
        <f t="shared" si="7"/>
        <v>-54</v>
      </c>
      <c r="AQ85" s="497"/>
      <c r="AR85" s="508"/>
      <c r="AS85" s="499"/>
      <c r="AT85" s="538"/>
      <c r="AU85" s="497"/>
      <c r="AV85" s="508"/>
      <c r="AW85" s="499"/>
      <c r="AX85" s="538"/>
      <c r="AY85" s="497"/>
      <c r="AZ85" s="508"/>
      <c r="BA85" s="499"/>
      <c r="BB85" s="538"/>
      <c r="BC85" s="497"/>
      <c r="BD85" s="508"/>
      <c r="BE85" s="499"/>
      <c r="BF85" s="538">
        <f>AH85/9</f>
        <v>6</v>
      </c>
      <c r="BG85" s="497"/>
      <c r="BH85" s="148"/>
      <c r="BI85" s="43"/>
      <c r="BJ85" s="151" t="s">
        <v>186</v>
      </c>
      <c r="BK85" s="151"/>
      <c r="BL85" s="151"/>
      <c r="BM85" s="37"/>
      <c r="BN85" s="37"/>
      <c r="BO85" s="37"/>
      <c r="BP85" s="37"/>
      <c r="BQ85" s="43"/>
      <c r="BR85" s="43"/>
    </row>
    <row r="86" spans="1:70" ht="25.5" customHeight="1">
      <c r="A86" s="43"/>
      <c r="B86" s="43"/>
      <c r="C86" s="129"/>
      <c r="D86" s="147"/>
      <c r="E86" s="126" t="s">
        <v>466</v>
      </c>
      <c r="F86" s="906" t="s">
        <v>467</v>
      </c>
      <c r="G86" s="495"/>
      <c r="H86" s="495"/>
      <c r="I86" s="495"/>
      <c r="J86" s="495"/>
      <c r="K86" s="495"/>
      <c r="L86" s="495"/>
      <c r="M86" s="495"/>
      <c r="N86" s="495"/>
      <c r="O86" s="495"/>
      <c r="P86" s="495"/>
      <c r="Q86" s="495"/>
      <c r="R86" s="495"/>
      <c r="S86" s="495"/>
      <c r="T86" s="495"/>
      <c r="U86" s="497"/>
      <c r="V86" s="508"/>
      <c r="W86" s="497"/>
      <c r="X86" s="515">
        <v>8</v>
      </c>
      <c r="Y86" s="497"/>
      <c r="Z86" s="903"/>
      <c r="AA86" s="573"/>
      <c r="AB86" s="502"/>
      <c r="AC86" s="503"/>
      <c r="AD86" s="903">
        <v>0</v>
      </c>
      <c r="AE86" s="529"/>
      <c r="AF86" s="508">
        <f t="shared" si="5"/>
        <v>0</v>
      </c>
      <c r="AG86" s="497"/>
      <c r="AH86" s="508">
        <f t="shared" si="6"/>
        <v>28</v>
      </c>
      <c r="AI86" s="497"/>
      <c r="AJ86" s="904">
        <v>10</v>
      </c>
      <c r="AK86" s="573"/>
      <c r="AL86" s="903"/>
      <c r="AM86" s="573"/>
      <c r="AN86" s="904">
        <v>18</v>
      </c>
      <c r="AO86" s="573"/>
      <c r="AP86" s="508">
        <f t="shared" si="7"/>
        <v>-28</v>
      </c>
      <c r="AQ86" s="497"/>
      <c r="AR86" s="496"/>
      <c r="AS86" s="499"/>
      <c r="AT86" s="498"/>
      <c r="AU86" s="497"/>
      <c r="AV86" s="496"/>
      <c r="AW86" s="499"/>
      <c r="AX86" s="518"/>
      <c r="AY86" s="497"/>
      <c r="AZ86" s="496"/>
      <c r="BA86" s="499"/>
      <c r="BB86" s="515"/>
      <c r="BC86" s="497"/>
      <c r="BD86" s="508"/>
      <c r="BE86" s="495"/>
      <c r="BF86" s="518">
        <v>3</v>
      </c>
      <c r="BG86" s="497"/>
      <c r="BH86" s="148"/>
      <c r="BI86" s="43"/>
      <c r="BJ86" s="152" t="s">
        <v>191</v>
      </c>
      <c r="BK86" s="152"/>
      <c r="BL86" s="152"/>
      <c r="BM86" s="43"/>
      <c r="BN86" s="43"/>
      <c r="BO86" s="43"/>
      <c r="BP86" s="43"/>
      <c r="BQ86" s="43"/>
      <c r="BR86" s="43"/>
    </row>
    <row r="87" spans="1:70" ht="25.5" customHeight="1">
      <c r="A87" s="43"/>
      <c r="B87" s="43"/>
      <c r="C87" s="116"/>
      <c r="D87" s="132"/>
      <c r="E87" s="126" t="s">
        <v>181</v>
      </c>
      <c r="F87" s="494" t="s">
        <v>182</v>
      </c>
      <c r="G87" s="495"/>
      <c r="H87" s="495"/>
      <c r="I87" s="495"/>
      <c r="J87" s="495"/>
      <c r="K87" s="495"/>
      <c r="L87" s="495"/>
      <c r="M87" s="495"/>
      <c r="N87" s="495"/>
      <c r="O87" s="495"/>
      <c r="P87" s="495"/>
      <c r="Q87" s="495"/>
      <c r="R87" s="495"/>
      <c r="S87" s="495"/>
      <c r="T87" s="495"/>
      <c r="U87" s="497"/>
      <c r="V87" s="508"/>
      <c r="W87" s="497"/>
      <c r="X87" s="508">
        <v>8</v>
      </c>
      <c r="Y87" s="497"/>
      <c r="Z87" s="508"/>
      <c r="AA87" s="497"/>
      <c r="AB87" s="508"/>
      <c r="AC87" s="497"/>
      <c r="AD87" s="508">
        <v>6</v>
      </c>
      <c r="AE87" s="497"/>
      <c r="AF87" s="508">
        <f t="shared" si="5"/>
        <v>180</v>
      </c>
      <c r="AG87" s="497"/>
      <c r="AH87" s="508"/>
      <c r="AI87" s="497"/>
      <c r="AJ87" s="508"/>
      <c r="AK87" s="497"/>
      <c r="AL87" s="508"/>
      <c r="AM87" s="497"/>
      <c r="AN87" s="508"/>
      <c r="AO87" s="497"/>
      <c r="AP87" s="508">
        <f t="shared" si="7"/>
        <v>180</v>
      </c>
      <c r="AQ87" s="497"/>
      <c r="AR87" s="508"/>
      <c r="AS87" s="499"/>
      <c r="AT87" s="538"/>
      <c r="AU87" s="497"/>
      <c r="AV87" s="508"/>
      <c r="AW87" s="499"/>
      <c r="AX87" s="538"/>
      <c r="AY87" s="497"/>
      <c r="AZ87" s="508"/>
      <c r="BA87" s="499"/>
      <c r="BB87" s="538"/>
      <c r="BC87" s="497"/>
      <c r="BD87" s="508"/>
      <c r="BE87" s="499"/>
      <c r="BF87" s="538" t="s">
        <v>183</v>
      </c>
      <c r="BG87" s="497"/>
      <c r="BH87" s="43"/>
      <c r="BI87" s="43"/>
      <c r="BJ87" s="152" t="s">
        <v>188</v>
      </c>
      <c r="BK87" s="43"/>
      <c r="BL87" s="43"/>
      <c r="BM87" s="43"/>
      <c r="BN87" s="43"/>
      <c r="BO87" s="43"/>
      <c r="BP87" s="43"/>
      <c r="BQ87" s="43"/>
      <c r="BR87" s="43"/>
    </row>
    <row r="88" spans="1:70" ht="25.5" customHeight="1">
      <c r="A88" s="43"/>
      <c r="B88" s="43"/>
      <c r="C88" s="116"/>
      <c r="D88" s="132"/>
      <c r="E88" s="126" t="s">
        <v>184</v>
      </c>
      <c r="F88" s="519" t="s">
        <v>85</v>
      </c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1"/>
      <c r="V88" s="500"/>
      <c r="W88" s="501"/>
      <c r="X88" s="502"/>
      <c r="Y88" s="516"/>
      <c r="Z88" s="500"/>
      <c r="AA88" s="516"/>
      <c r="AB88" s="500"/>
      <c r="AC88" s="516"/>
      <c r="AD88" s="500">
        <v>6</v>
      </c>
      <c r="AE88" s="501"/>
      <c r="AF88" s="500">
        <f t="shared" si="5"/>
        <v>180</v>
      </c>
      <c r="AG88" s="501"/>
      <c r="AH88" s="500"/>
      <c r="AI88" s="501"/>
      <c r="AJ88" s="500"/>
      <c r="AK88" s="501"/>
      <c r="AL88" s="500"/>
      <c r="AM88" s="501"/>
      <c r="AN88" s="502"/>
      <c r="AO88" s="516"/>
      <c r="AP88" s="500">
        <f t="shared" si="7"/>
        <v>180</v>
      </c>
      <c r="AQ88" s="501"/>
      <c r="AR88" s="500"/>
      <c r="AS88" s="516"/>
      <c r="AT88" s="502"/>
      <c r="AU88" s="516"/>
      <c r="AV88" s="500"/>
      <c r="AW88" s="516"/>
      <c r="AX88" s="502"/>
      <c r="AY88" s="516"/>
      <c r="AZ88" s="500"/>
      <c r="BA88" s="516"/>
      <c r="BB88" s="502"/>
      <c r="BC88" s="516"/>
      <c r="BD88" s="500"/>
      <c r="BE88" s="516"/>
      <c r="BF88" s="502" t="s">
        <v>183</v>
      </c>
      <c r="BG88" s="501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</row>
    <row r="89" spans="1:70" ht="25.5" customHeight="1">
      <c r="A89" s="145"/>
      <c r="B89" s="145"/>
      <c r="C89" s="116"/>
      <c r="D89" s="132"/>
      <c r="E89" s="536" t="s">
        <v>185</v>
      </c>
      <c r="F89" s="535"/>
      <c r="G89" s="535"/>
      <c r="H89" s="535"/>
      <c r="I89" s="535"/>
      <c r="J89" s="535"/>
      <c r="K89" s="535"/>
      <c r="L89" s="535"/>
      <c r="M89" s="535"/>
      <c r="N89" s="535"/>
      <c r="O89" s="535"/>
      <c r="P89" s="535"/>
      <c r="Q89" s="535"/>
      <c r="R89" s="535"/>
      <c r="S89" s="535"/>
      <c r="T89" s="535"/>
      <c r="U89" s="527"/>
      <c r="V89" s="526">
        <f>COUNT(V69:W88)</f>
        <v>4</v>
      </c>
      <c r="W89" s="527"/>
      <c r="X89" s="705">
        <f>COUNT(X69:Y88)</f>
        <v>12</v>
      </c>
      <c r="Y89" s="535"/>
      <c r="Z89" s="526">
        <f>COUNT(Z69:AA88)</f>
        <v>3</v>
      </c>
      <c r="AA89" s="527"/>
      <c r="AB89" s="526">
        <f>COUNT(AB69:AC88)</f>
        <v>10</v>
      </c>
      <c r="AC89" s="527"/>
      <c r="AD89" s="526">
        <f>SUM(AD69:AE88)</f>
        <v>71</v>
      </c>
      <c r="AE89" s="527"/>
      <c r="AF89" s="526">
        <f>SUM(AF69:AG88)</f>
        <v>2130</v>
      </c>
      <c r="AG89" s="527"/>
      <c r="AH89" s="526">
        <f>SUM(AH69:AI88)</f>
        <v>1040</v>
      </c>
      <c r="AI89" s="527"/>
      <c r="AJ89" s="526">
        <f>SUM(AJ69:AK88)</f>
        <v>424</v>
      </c>
      <c r="AK89" s="527"/>
      <c r="AL89" s="526">
        <f>SUM(AL69:AM88)</f>
        <v>180</v>
      </c>
      <c r="AM89" s="527"/>
      <c r="AN89" s="526">
        <f>SUM(AN69:AO88)</f>
        <v>436</v>
      </c>
      <c r="AO89" s="527"/>
      <c r="AP89" s="526">
        <f>SUM(AP69:AQ88)</f>
        <v>1090</v>
      </c>
      <c r="AQ89" s="527"/>
      <c r="AR89" s="526">
        <f>SUM(AR69:AS88)</f>
        <v>0</v>
      </c>
      <c r="AS89" s="527"/>
      <c r="AT89" s="526">
        <f>SUM(AT69:AU88)</f>
        <v>2</v>
      </c>
      <c r="AU89" s="527"/>
      <c r="AV89" s="526">
        <f>SUM(AV69:AW88)</f>
        <v>4</v>
      </c>
      <c r="AW89" s="527"/>
      <c r="AX89" s="526">
        <f>SUM(AX69:AY88)</f>
        <v>5</v>
      </c>
      <c r="AY89" s="527"/>
      <c r="AZ89" s="526">
        <f>SUM(AZ69:BA88)</f>
        <v>11.5</v>
      </c>
      <c r="BA89" s="527"/>
      <c r="BB89" s="526">
        <f>SUM(BB69:BC88)</f>
        <v>10</v>
      </c>
      <c r="BC89" s="527"/>
      <c r="BD89" s="526">
        <f>SUM(BD69:BE88)</f>
        <v>6</v>
      </c>
      <c r="BE89" s="527"/>
      <c r="BF89" s="526">
        <f>SUM(BF69:BG88)</f>
        <v>36</v>
      </c>
      <c r="BG89" s="527"/>
      <c r="BH89" s="145"/>
      <c r="BI89" s="128"/>
      <c r="BJ89" s="152" t="s">
        <v>194</v>
      </c>
      <c r="BK89" s="150"/>
      <c r="BL89" s="150"/>
      <c r="BM89" s="145"/>
      <c r="BN89" s="145"/>
      <c r="BO89" s="145"/>
      <c r="BP89" s="145"/>
      <c r="BQ89" s="145"/>
      <c r="BR89" s="145"/>
    </row>
    <row r="90" spans="1:70" ht="25.5" customHeight="1">
      <c r="A90" s="71"/>
      <c r="B90" s="71"/>
      <c r="C90" s="153"/>
      <c r="D90" s="154"/>
      <c r="E90" s="566" t="s">
        <v>187</v>
      </c>
      <c r="F90" s="535"/>
      <c r="G90" s="535"/>
      <c r="H90" s="535"/>
      <c r="I90" s="535"/>
      <c r="J90" s="535"/>
      <c r="K90" s="535"/>
      <c r="L90" s="535"/>
      <c r="M90" s="535"/>
      <c r="N90" s="535"/>
      <c r="O90" s="535"/>
      <c r="P90" s="535"/>
      <c r="Q90" s="535"/>
      <c r="R90" s="535"/>
      <c r="S90" s="535"/>
      <c r="T90" s="535"/>
      <c r="U90" s="527"/>
      <c r="V90" s="526">
        <f>V89+V67</f>
        <v>16</v>
      </c>
      <c r="W90" s="527"/>
      <c r="X90" s="526">
        <f>X89+X67</f>
        <v>31</v>
      </c>
      <c r="Y90" s="527"/>
      <c r="Z90" s="526">
        <f>Z89+Z67</f>
        <v>3</v>
      </c>
      <c r="AA90" s="527"/>
      <c r="AB90" s="526">
        <f>AB89+AB67</f>
        <v>35</v>
      </c>
      <c r="AC90" s="527"/>
      <c r="AD90" s="526">
        <f>AD89+AD67</f>
        <v>191</v>
      </c>
      <c r="AE90" s="527"/>
      <c r="AF90" s="526">
        <f>AF89+AF67</f>
        <v>5730</v>
      </c>
      <c r="AG90" s="527"/>
      <c r="AH90" s="526">
        <f>AH89+AH67</f>
        <v>3168</v>
      </c>
      <c r="AI90" s="527"/>
      <c r="AJ90" s="526">
        <f>AJ89+AJ67</f>
        <v>1264</v>
      </c>
      <c r="AK90" s="527"/>
      <c r="AL90" s="526">
        <f>AL89+AL67</f>
        <v>1144</v>
      </c>
      <c r="AM90" s="527"/>
      <c r="AN90" s="526">
        <f>AN89+AN67</f>
        <v>760</v>
      </c>
      <c r="AO90" s="527"/>
      <c r="AP90" s="526">
        <f>AP89+AP67</f>
        <v>2562</v>
      </c>
      <c r="AQ90" s="527"/>
      <c r="AR90" s="549">
        <f>AR89+AR67</f>
        <v>30</v>
      </c>
      <c r="AS90" s="546"/>
      <c r="AT90" s="545">
        <f>AT89+AT67</f>
        <v>29</v>
      </c>
      <c r="AU90" s="527"/>
      <c r="AV90" s="549">
        <f>AV89+AV67</f>
        <v>20</v>
      </c>
      <c r="AW90" s="546"/>
      <c r="AX90" s="545">
        <f>AX89+AX67</f>
        <v>23</v>
      </c>
      <c r="AY90" s="527"/>
      <c r="AZ90" s="549">
        <f>AZ89+AZ67</f>
        <v>23.5</v>
      </c>
      <c r="BA90" s="546"/>
      <c r="BB90" s="545">
        <f>BB89+BB67</f>
        <v>14</v>
      </c>
      <c r="BC90" s="527"/>
      <c r="BD90" s="549">
        <f>BD89+BD67</f>
        <v>16</v>
      </c>
      <c r="BE90" s="546"/>
      <c r="BF90" s="545">
        <f>BF89+BF67</f>
        <v>38</v>
      </c>
      <c r="BG90" s="527"/>
      <c r="BH90" s="156"/>
      <c r="BI90" s="71"/>
      <c r="BJ90" s="152" t="s">
        <v>198</v>
      </c>
      <c r="BK90" s="152"/>
      <c r="BL90" s="152"/>
      <c r="BM90" s="71"/>
      <c r="BN90" s="71"/>
      <c r="BO90" s="71"/>
      <c r="BP90" s="71"/>
      <c r="BQ90" s="71"/>
      <c r="BR90" s="71"/>
    </row>
    <row r="91" spans="1:70" ht="30" customHeight="1">
      <c r="A91" s="43"/>
      <c r="B91" s="43"/>
      <c r="C91" s="129"/>
      <c r="D91" s="157"/>
      <c r="E91" s="660" t="s">
        <v>190</v>
      </c>
      <c r="F91" s="535"/>
      <c r="G91" s="535"/>
      <c r="H91" s="535"/>
      <c r="I91" s="535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35"/>
      <c r="AC91" s="535"/>
      <c r="AD91" s="535"/>
      <c r="AE91" s="535"/>
      <c r="AF91" s="535"/>
      <c r="AG91" s="535"/>
      <c r="AH91" s="535"/>
      <c r="AI91" s="535"/>
      <c r="AJ91" s="535"/>
      <c r="AK91" s="535"/>
      <c r="AL91" s="535"/>
      <c r="AM91" s="535"/>
      <c r="AN91" s="535"/>
      <c r="AO91" s="535"/>
      <c r="AP91" s="535"/>
      <c r="AQ91" s="535"/>
      <c r="AR91" s="535"/>
      <c r="AS91" s="535"/>
      <c r="AT91" s="535"/>
      <c r="AU91" s="535"/>
      <c r="AV91" s="535"/>
      <c r="AW91" s="535"/>
      <c r="AX91" s="535"/>
      <c r="AY91" s="535"/>
      <c r="AZ91" s="535"/>
      <c r="BA91" s="535"/>
      <c r="BB91" s="535"/>
      <c r="BC91" s="535"/>
      <c r="BD91" s="535"/>
      <c r="BE91" s="535"/>
      <c r="BF91" s="535"/>
      <c r="BG91" s="527"/>
      <c r="BH91" s="148"/>
      <c r="BI91" s="43"/>
      <c r="BJ91" s="152" t="s">
        <v>199</v>
      </c>
      <c r="BK91" s="152"/>
      <c r="BL91" s="152"/>
      <c r="BM91" s="43"/>
      <c r="BN91" s="43"/>
      <c r="BO91" s="43"/>
      <c r="BP91" s="43"/>
      <c r="BQ91" s="43"/>
      <c r="BR91" s="43"/>
    </row>
    <row r="92" spans="1:70" ht="30" customHeight="1">
      <c r="A92" s="43"/>
      <c r="B92" s="43"/>
      <c r="C92" s="129"/>
      <c r="D92" s="157"/>
      <c r="E92" s="534" t="s">
        <v>193</v>
      </c>
      <c r="F92" s="535"/>
      <c r="G92" s="535"/>
      <c r="H92" s="535"/>
      <c r="I92" s="535"/>
      <c r="J92" s="535"/>
      <c r="K92" s="535"/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5"/>
      <c r="AC92" s="535"/>
      <c r="AD92" s="535"/>
      <c r="AE92" s="535"/>
      <c r="AF92" s="535"/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5"/>
      <c r="BB92" s="535"/>
      <c r="BC92" s="535"/>
      <c r="BD92" s="535"/>
      <c r="BE92" s="535"/>
      <c r="BF92" s="535"/>
      <c r="BG92" s="527"/>
      <c r="BH92" s="148"/>
      <c r="BI92" s="43"/>
      <c r="BJ92" s="152" t="s">
        <v>204</v>
      </c>
      <c r="BK92" s="152"/>
      <c r="BL92" s="152"/>
      <c r="BM92" s="43"/>
      <c r="BN92" s="43"/>
      <c r="BO92" s="43"/>
      <c r="BP92" s="43"/>
      <c r="BQ92" s="43"/>
      <c r="BR92" s="43"/>
    </row>
    <row r="93" spans="1:70" ht="25.5" customHeight="1">
      <c r="A93" s="43"/>
      <c r="B93" s="43"/>
      <c r="C93" s="116"/>
      <c r="D93" s="123"/>
      <c r="E93" s="149" t="s">
        <v>196</v>
      </c>
      <c r="F93" s="494" t="s">
        <v>197</v>
      </c>
      <c r="G93" s="495"/>
      <c r="H93" s="495"/>
      <c r="I93" s="495"/>
      <c r="J93" s="495"/>
      <c r="K93" s="495"/>
      <c r="L93" s="495"/>
      <c r="M93" s="495"/>
      <c r="N93" s="495"/>
      <c r="O93" s="495"/>
      <c r="P93" s="495"/>
      <c r="Q93" s="495"/>
      <c r="R93" s="495"/>
      <c r="S93" s="495"/>
      <c r="T93" s="495"/>
      <c r="U93" s="495"/>
      <c r="V93" s="508"/>
      <c r="W93" s="497"/>
      <c r="X93" s="515">
        <v>4</v>
      </c>
      <c r="Y93" s="499"/>
      <c r="Z93" s="508"/>
      <c r="AA93" s="497"/>
      <c r="AB93" s="515">
        <v>4</v>
      </c>
      <c r="AC93" s="499"/>
      <c r="AD93" s="508">
        <v>2</v>
      </c>
      <c r="AE93" s="497"/>
      <c r="AF93" s="508">
        <f t="shared" ref="AF93:AF94" si="8">AD93*30</f>
        <v>60</v>
      </c>
      <c r="AG93" s="497"/>
      <c r="AH93" s="508">
        <f t="shared" ref="AH93:AH94" si="9">AJ93+AL93+AN93</f>
        <v>36</v>
      </c>
      <c r="AI93" s="497"/>
      <c r="AJ93" s="508">
        <v>18</v>
      </c>
      <c r="AK93" s="497"/>
      <c r="AL93" s="515">
        <v>18</v>
      </c>
      <c r="AM93" s="495"/>
      <c r="AN93" s="508"/>
      <c r="AO93" s="497"/>
      <c r="AP93" s="508">
        <f t="shared" ref="AP93:AP94" si="10">AF93-AH93</f>
        <v>24</v>
      </c>
      <c r="AQ93" s="497"/>
      <c r="AR93" s="508"/>
      <c r="AS93" s="499"/>
      <c r="AT93" s="515"/>
      <c r="AU93" s="497"/>
      <c r="AV93" s="508"/>
      <c r="AW93" s="499"/>
      <c r="AX93" s="515">
        <v>2</v>
      </c>
      <c r="AY93" s="499"/>
      <c r="AZ93" s="508"/>
      <c r="BA93" s="499"/>
      <c r="BB93" s="515"/>
      <c r="BC93" s="499"/>
      <c r="BD93" s="508"/>
      <c r="BE93" s="499"/>
      <c r="BF93" s="515"/>
      <c r="BG93" s="497"/>
      <c r="BH93" s="43"/>
      <c r="BI93" s="43"/>
      <c r="BJ93" s="152" t="s">
        <v>207</v>
      </c>
      <c r="BK93" s="43"/>
      <c r="BL93" s="43"/>
      <c r="BM93" s="43"/>
      <c r="BN93" s="43"/>
      <c r="BO93" s="43"/>
      <c r="BP93" s="43"/>
      <c r="BQ93" s="43"/>
      <c r="BR93" s="43"/>
    </row>
    <row r="94" spans="1:70" ht="25.5" customHeight="1">
      <c r="A94" s="43"/>
      <c r="B94" s="43"/>
      <c r="C94" s="43"/>
      <c r="D94" s="43"/>
      <c r="E94" s="149" t="s">
        <v>200</v>
      </c>
      <c r="F94" s="494" t="s">
        <v>201</v>
      </c>
      <c r="G94" s="495"/>
      <c r="H94" s="495"/>
      <c r="I94" s="495"/>
      <c r="J94" s="495"/>
      <c r="K94" s="495"/>
      <c r="L94" s="495"/>
      <c r="M94" s="495"/>
      <c r="N94" s="495"/>
      <c r="O94" s="495"/>
      <c r="P94" s="495"/>
      <c r="Q94" s="495"/>
      <c r="R94" s="495"/>
      <c r="S94" s="495"/>
      <c r="T94" s="495"/>
      <c r="U94" s="495"/>
      <c r="V94" s="508"/>
      <c r="W94" s="497"/>
      <c r="X94" s="502">
        <v>4</v>
      </c>
      <c r="Y94" s="516"/>
      <c r="Z94" s="500"/>
      <c r="AA94" s="501"/>
      <c r="AB94" s="502">
        <v>4</v>
      </c>
      <c r="AC94" s="516"/>
      <c r="AD94" s="508">
        <v>2</v>
      </c>
      <c r="AE94" s="497"/>
      <c r="AF94" s="500">
        <f t="shared" si="8"/>
        <v>60</v>
      </c>
      <c r="AG94" s="501"/>
      <c r="AH94" s="500">
        <f t="shared" si="9"/>
        <v>36</v>
      </c>
      <c r="AI94" s="501"/>
      <c r="AJ94" s="500">
        <v>18</v>
      </c>
      <c r="AK94" s="501"/>
      <c r="AL94" s="502">
        <v>18</v>
      </c>
      <c r="AM94" s="503"/>
      <c r="AN94" s="500"/>
      <c r="AO94" s="501"/>
      <c r="AP94" s="500">
        <f t="shared" si="10"/>
        <v>24</v>
      </c>
      <c r="AQ94" s="501"/>
      <c r="AR94" s="500"/>
      <c r="AS94" s="516"/>
      <c r="AT94" s="502"/>
      <c r="AU94" s="501"/>
      <c r="AV94" s="500"/>
      <c r="AW94" s="516"/>
      <c r="AX94" s="502">
        <v>2</v>
      </c>
      <c r="AY94" s="516"/>
      <c r="AZ94" s="500"/>
      <c r="BA94" s="516"/>
      <c r="BB94" s="502"/>
      <c r="BC94" s="516"/>
      <c r="BD94" s="500"/>
      <c r="BE94" s="516"/>
      <c r="BF94" s="502"/>
      <c r="BG94" s="501"/>
      <c r="BH94" s="43"/>
      <c r="BI94" s="43"/>
      <c r="BJ94" s="152" t="s">
        <v>210</v>
      </c>
      <c r="BK94" s="43"/>
      <c r="BL94" s="43"/>
      <c r="BM94" s="43"/>
      <c r="BN94" s="43"/>
      <c r="BO94" s="43"/>
      <c r="BP94" s="43"/>
      <c r="BQ94" s="43"/>
      <c r="BR94" s="43"/>
    </row>
    <row r="95" spans="1:70" ht="25.5" customHeight="1">
      <c r="A95" s="145"/>
      <c r="B95" s="145"/>
      <c r="C95" s="116"/>
      <c r="D95" s="132"/>
      <c r="E95" s="536" t="s">
        <v>203</v>
      </c>
      <c r="F95" s="535"/>
      <c r="G95" s="535"/>
      <c r="H95" s="53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27"/>
      <c r="V95" s="526">
        <f>COUNT(V93:W94)</f>
        <v>0</v>
      </c>
      <c r="W95" s="527"/>
      <c r="X95" s="526">
        <f>COUNT(X93:Y94)</f>
        <v>2</v>
      </c>
      <c r="Y95" s="527"/>
      <c r="Z95" s="526">
        <f>COUNT(Z93:AA94)</f>
        <v>0</v>
      </c>
      <c r="AA95" s="527"/>
      <c r="AB95" s="526">
        <f>COUNT(AB93:AC94)</f>
        <v>2</v>
      </c>
      <c r="AC95" s="527"/>
      <c r="AD95" s="526">
        <f>SUM(AD93:AE94)</f>
        <v>4</v>
      </c>
      <c r="AE95" s="527"/>
      <c r="AF95" s="526">
        <f>SUM(AF93:AG94)</f>
        <v>120</v>
      </c>
      <c r="AG95" s="527"/>
      <c r="AH95" s="526">
        <f>SUM(AH93:AI94)</f>
        <v>72</v>
      </c>
      <c r="AI95" s="527"/>
      <c r="AJ95" s="526">
        <f>SUM(AJ93:AK94)</f>
        <v>36</v>
      </c>
      <c r="AK95" s="527"/>
      <c r="AL95" s="526">
        <f>SUM(AL93:AM94)</f>
        <v>36</v>
      </c>
      <c r="AM95" s="527"/>
      <c r="AN95" s="526">
        <f>SUM(AN93:AO94)</f>
        <v>0</v>
      </c>
      <c r="AO95" s="527"/>
      <c r="AP95" s="526">
        <f>SUM(AP93:AQ94)</f>
        <v>48</v>
      </c>
      <c r="AQ95" s="527"/>
      <c r="AR95" s="526">
        <f>SUM(AR93:AS94)</f>
        <v>0</v>
      </c>
      <c r="AS95" s="527"/>
      <c r="AT95" s="526">
        <f>SUM(AT93:AU94)</f>
        <v>0</v>
      </c>
      <c r="AU95" s="527"/>
      <c r="AV95" s="526">
        <f>SUM(AV93:AW94)</f>
        <v>0</v>
      </c>
      <c r="AW95" s="527"/>
      <c r="AX95" s="526">
        <f>SUM(AX93:AY94)</f>
        <v>4</v>
      </c>
      <c r="AY95" s="527"/>
      <c r="AZ95" s="526">
        <f>SUM(AZ93:BA94)</f>
        <v>0</v>
      </c>
      <c r="BA95" s="527"/>
      <c r="BB95" s="526">
        <f>SUM(BB93:BC94)</f>
        <v>0</v>
      </c>
      <c r="BC95" s="527"/>
      <c r="BD95" s="526">
        <f>SUM(BD93:BE94)</f>
        <v>0</v>
      </c>
      <c r="BE95" s="527"/>
      <c r="BF95" s="526">
        <f>SUM(BF93:BG94)</f>
        <v>0</v>
      </c>
      <c r="BG95" s="527"/>
      <c r="BH95" s="145"/>
      <c r="BI95" s="128"/>
      <c r="BJ95" s="145"/>
      <c r="BK95" s="145"/>
      <c r="BL95" s="145"/>
      <c r="BM95" s="145"/>
      <c r="BN95" s="145"/>
      <c r="BO95" s="145"/>
      <c r="BP95" s="145"/>
      <c r="BQ95" s="145"/>
      <c r="BR95" s="145"/>
    </row>
    <row r="96" spans="1:70" ht="30" customHeight="1">
      <c r="A96" s="43"/>
      <c r="B96" s="43"/>
      <c r="C96" s="129"/>
      <c r="D96" s="157"/>
      <c r="E96" s="534" t="s">
        <v>206</v>
      </c>
      <c r="F96" s="535"/>
      <c r="G96" s="535"/>
      <c r="H96" s="535"/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5"/>
      <c r="T96" s="535"/>
      <c r="U96" s="535"/>
      <c r="V96" s="535"/>
      <c r="W96" s="535"/>
      <c r="X96" s="535"/>
      <c r="Y96" s="535"/>
      <c r="Z96" s="535"/>
      <c r="AA96" s="535"/>
      <c r="AB96" s="535"/>
      <c r="AC96" s="535"/>
      <c r="AD96" s="535"/>
      <c r="AE96" s="535"/>
      <c r="AF96" s="535"/>
      <c r="AG96" s="535"/>
      <c r="AH96" s="535"/>
      <c r="AI96" s="535"/>
      <c r="AJ96" s="535"/>
      <c r="AK96" s="535"/>
      <c r="AL96" s="535"/>
      <c r="AM96" s="535"/>
      <c r="AN96" s="535"/>
      <c r="AO96" s="535"/>
      <c r="AP96" s="535"/>
      <c r="AQ96" s="535"/>
      <c r="AR96" s="535"/>
      <c r="AS96" s="535"/>
      <c r="AT96" s="535"/>
      <c r="AU96" s="535"/>
      <c r="AV96" s="535"/>
      <c r="AW96" s="535"/>
      <c r="AX96" s="535"/>
      <c r="AY96" s="535"/>
      <c r="AZ96" s="535"/>
      <c r="BA96" s="535"/>
      <c r="BB96" s="535"/>
      <c r="BC96" s="535"/>
      <c r="BD96" s="535"/>
      <c r="BE96" s="535"/>
      <c r="BF96" s="535"/>
      <c r="BG96" s="527"/>
      <c r="BH96" s="148"/>
      <c r="BI96" s="43"/>
      <c r="BJ96" s="43"/>
      <c r="BK96" s="43"/>
      <c r="BL96" s="43"/>
      <c r="BM96" s="43"/>
      <c r="BN96" s="43"/>
      <c r="BO96" s="43"/>
      <c r="BP96" s="43"/>
      <c r="BQ96" s="43"/>
      <c r="BR96" s="43"/>
    </row>
    <row r="97" spans="1:70" ht="56.25" customHeight="1">
      <c r="A97" s="43"/>
      <c r="B97" s="43"/>
      <c r="C97" s="129"/>
      <c r="D97" s="147"/>
      <c r="E97" s="158" t="s">
        <v>208</v>
      </c>
      <c r="F97" s="541" t="s">
        <v>209</v>
      </c>
      <c r="G97" s="495"/>
      <c r="H97" s="495"/>
      <c r="I97" s="495"/>
      <c r="J97" s="495"/>
      <c r="K97" s="495"/>
      <c r="L97" s="495"/>
      <c r="M97" s="495"/>
      <c r="N97" s="495"/>
      <c r="O97" s="495"/>
      <c r="P97" s="495"/>
      <c r="Q97" s="495"/>
      <c r="R97" s="495"/>
      <c r="S97" s="495"/>
      <c r="T97" s="495"/>
      <c r="U97" s="497"/>
      <c r="V97" s="508"/>
      <c r="W97" s="497"/>
      <c r="X97" s="508" t="s">
        <v>183</v>
      </c>
      <c r="Y97" s="497"/>
      <c r="Z97" s="508"/>
      <c r="AA97" s="497"/>
      <c r="AB97" s="515" t="s">
        <v>183</v>
      </c>
      <c r="AC97" s="495"/>
      <c r="AD97" s="524">
        <v>4</v>
      </c>
      <c r="AE97" s="525"/>
      <c r="AF97" s="508">
        <f t="shared" ref="AF97:AF110" si="11">AD97*30</f>
        <v>120</v>
      </c>
      <c r="AG97" s="497"/>
      <c r="AH97" s="508">
        <f t="shared" ref="AH97:AH110" si="12">AJ97+AL97+AN97</f>
        <v>0</v>
      </c>
      <c r="AI97" s="497"/>
      <c r="AJ97" s="515"/>
      <c r="AK97" s="497"/>
      <c r="AL97" s="508"/>
      <c r="AM97" s="497"/>
      <c r="AN97" s="498"/>
      <c r="AO97" s="497"/>
      <c r="AP97" s="496">
        <f t="shared" ref="AP97:AP110" si="13">AF97-AH97</f>
        <v>120</v>
      </c>
      <c r="AQ97" s="497"/>
      <c r="AR97" s="496"/>
      <c r="AS97" s="499"/>
      <c r="AT97" s="498"/>
      <c r="AU97" s="497"/>
      <c r="AV97" s="496"/>
      <c r="AW97" s="499"/>
      <c r="AX97" s="518"/>
      <c r="AY97" s="497"/>
      <c r="AZ97" s="496"/>
      <c r="BA97" s="499"/>
      <c r="BB97" s="498"/>
      <c r="BC97" s="497"/>
      <c r="BD97" s="496"/>
      <c r="BE97" s="499"/>
      <c r="BF97" s="518"/>
      <c r="BG97" s="497"/>
      <c r="BH97" s="148"/>
      <c r="BI97" s="43"/>
      <c r="BJ97" s="43"/>
      <c r="BK97" s="43"/>
      <c r="BL97" s="43"/>
      <c r="BM97" s="43"/>
      <c r="BN97" s="43"/>
      <c r="BO97" s="43"/>
      <c r="BP97" s="43"/>
      <c r="BQ97" s="43"/>
      <c r="BR97" s="43"/>
    </row>
    <row r="98" spans="1:70" ht="34.5" customHeight="1">
      <c r="A98" s="43"/>
      <c r="B98" s="43"/>
      <c r="C98" s="129"/>
      <c r="D98" s="147"/>
      <c r="E98" s="126" t="s">
        <v>211</v>
      </c>
      <c r="F98" s="541" t="s">
        <v>212</v>
      </c>
      <c r="G98" s="49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495"/>
      <c r="S98" s="495"/>
      <c r="T98" s="495"/>
      <c r="U98" s="497"/>
      <c r="V98" s="508"/>
      <c r="W98" s="497"/>
      <c r="X98" s="508" t="s">
        <v>183</v>
      </c>
      <c r="Y98" s="497"/>
      <c r="Z98" s="508"/>
      <c r="AA98" s="497"/>
      <c r="AB98" s="515" t="s">
        <v>183</v>
      </c>
      <c r="AC98" s="495"/>
      <c r="AD98" s="508">
        <v>4</v>
      </c>
      <c r="AE98" s="497"/>
      <c r="AF98" s="508">
        <f t="shared" si="11"/>
        <v>120</v>
      </c>
      <c r="AG98" s="497"/>
      <c r="AH98" s="508">
        <f t="shared" si="12"/>
        <v>0</v>
      </c>
      <c r="AI98" s="497"/>
      <c r="AJ98" s="515"/>
      <c r="AK98" s="497"/>
      <c r="AL98" s="508"/>
      <c r="AM98" s="497"/>
      <c r="AN98" s="498"/>
      <c r="AO98" s="497"/>
      <c r="AP98" s="496">
        <f t="shared" si="13"/>
        <v>120</v>
      </c>
      <c r="AQ98" s="497"/>
      <c r="AR98" s="496"/>
      <c r="AS98" s="499"/>
      <c r="AT98" s="498"/>
      <c r="AU98" s="497"/>
      <c r="AV98" s="496"/>
      <c r="AW98" s="499"/>
      <c r="AX98" s="518"/>
      <c r="AY98" s="497"/>
      <c r="AZ98" s="496"/>
      <c r="BA98" s="499"/>
      <c r="BB98" s="498"/>
      <c r="BC98" s="497"/>
      <c r="BD98" s="496"/>
      <c r="BE98" s="499"/>
      <c r="BF98" s="518"/>
      <c r="BG98" s="497"/>
      <c r="BH98" s="148"/>
      <c r="BI98" s="152"/>
      <c r="BJ98" s="151" t="s">
        <v>220</v>
      </c>
      <c r="BK98" s="151"/>
      <c r="BL98" s="151"/>
      <c r="BM98" s="151"/>
      <c r="BN98" s="151"/>
      <c r="BO98" s="152"/>
      <c r="BP98" s="152"/>
      <c r="BQ98" s="152"/>
      <c r="BR98" s="152"/>
    </row>
    <row r="99" spans="1:70" ht="32.25" customHeight="1">
      <c r="A99" s="43"/>
      <c r="B99" s="43"/>
      <c r="C99" s="129"/>
      <c r="D99" s="147"/>
      <c r="E99" s="126" t="s">
        <v>214</v>
      </c>
      <c r="F99" s="541" t="s">
        <v>215</v>
      </c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7"/>
      <c r="V99" s="508"/>
      <c r="W99" s="497"/>
      <c r="X99" s="508" t="s">
        <v>183</v>
      </c>
      <c r="Y99" s="497"/>
      <c r="Z99" s="508"/>
      <c r="AA99" s="497"/>
      <c r="AB99" s="515" t="s">
        <v>183</v>
      </c>
      <c r="AC99" s="495"/>
      <c r="AD99" s="508">
        <v>4</v>
      </c>
      <c r="AE99" s="497"/>
      <c r="AF99" s="508">
        <f t="shared" si="11"/>
        <v>120</v>
      </c>
      <c r="AG99" s="497"/>
      <c r="AH99" s="508">
        <f t="shared" si="12"/>
        <v>0</v>
      </c>
      <c r="AI99" s="497"/>
      <c r="AJ99" s="515"/>
      <c r="AK99" s="497"/>
      <c r="AL99" s="508"/>
      <c r="AM99" s="497"/>
      <c r="AN99" s="498"/>
      <c r="AO99" s="497"/>
      <c r="AP99" s="496">
        <f t="shared" si="13"/>
        <v>120</v>
      </c>
      <c r="AQ99" s="497"/>
      <c r="AR99" s="496"/>
      <c r="AS99" s="499"/>
      <c r="AT99" s="498"/>
      <c r="AU99" s="497"/>
      <c r="AV99" s="496"/>
      <c r="AW99" s="499"/>
      <c r="AX99" s="518"/>
      <c r="AY99" s="497"/>
      <c r="AZ99" s="496"/>
      <c r="BA99" s="499"/>
      <c r="BB99" s="498"/>
      <c r="BC99" s="497"/>
      <c r="BD99" s="496"/>
      <c r="BE99" s="499"/>
      <c r="BF99" s="518"/>
      <c r="BG99" s="497"/>
      <c r="BH99" s="148"/>
      <c r="BI99" s="152" t="s">
        <v>223</v>
      </c>
      <c r="BJ99" s="152"/>
      <c r="BK99" s="152"/>
      <c r="BL99" s="152"/>
      <c r="BM99" s="152"/>
      <c r="BN99" s="152"/>
      <c r="BO99" s="152"/>
      <c r="BP99" s="152"/>
      <c r="BQ99" s="152"/>
      <c r="BR99" s="152"/>
    </row>
    <row r="100" spans="1:70" ht="33" customHeight="1">
      <c r="A100" s="43"/>
      <c r="B100" s="43"/>
      <c r="C100" s="129"/>
      <c r="D100" s="147"/>
      <c r="E100" s="126" t="s">
        <v>216</v>
      </c>
      <c r="F100" s="541" t="s">
        <v>217</v>
      </c>
      <c r="G100" s="495"/>
      <c r="H100" s="495"/>
      <c r="I100" s="495"/>
      <c r="J100" s="495"/>
      <c r="K100" s="495"/>
      <c r="L100" s="495"/>
      <c r="M100" s="495"/>
      <c r="N100" s="495"/>
      <c r="O100" s="495"/>
      <c r="P100" s="495"/>
      <c r="Q100" s="495"/>
      <c r="R100" s="495"/>
      <c r="S100" s="495"/>
      <c r="T100" s="495"/>
      <c r="U100" s="497"/>
      <c r="V100" s="508"/>
      <c r="W100" s="497"/>
      <c r="X100" s="508" t="s">
        <v>183</v>
      </c>
      <c r="Y100" s="497"/>
      <c r="Z100" s="508"/>
      <c r="AA100" s="497"/>
      <c r="AB100" s="515" t="s">
        <v>183</v>
      </c>
      <c r="AC100" s="495"/>
      <c r="AD100" s="508">
        <v>4</v>
      </c>
      <c r="AE100" s="497"/>
      <c r="AF100" s="508">
        <f t="shared" si="11"/>
        <v>120</v>
      </c>
      <c r="AG100" s="497"/>
      <c r="AH100" s="508">
        <f t="shared" si="12"/>
        <v>0</v>
      </c>
      <c r="AI100" s="497"/>
      <c r="AJ100" s="515"/>
      <c r="AK100" s="497"/>
      <c r="AL100" s="508"/>
      <c r="AM100" s="497"/>
      <c r="AN100" s="498"/>
      <c r="AO100" s="497"/>
      <c r="AP100" s="496">
        <f t="shared" si="13"/>
        <v>120</v>
      </c>
      <c r="AQ100" s="497"/>
      <c r="AR100" s="496"/>
      <c r="AS100" s="499"/>
      <c r="AT100" s="498"/>
      <c r="AU100" s="497"/>
      <c r="AV100" s="496"/>
      <c r="AW100" s="499"/>
      <c r="AX100" s="518"/>
      <c r="AY100" s="497"/>
      <c r="AZ100" s="496"/>
      <c r="BA100" s="499"/>
      <c r="BB100" s="498"/>
      <c r="BC100" s="497"/>
      <c r="BD100" s="496"/>
      <c r="BE100" s="499"/>
      <c r="BF100" s="518"/>
      <c r="BG100" s="497"/>
      <c r="BH100" s="148"/>
      <c r="BI100" s="152"/>
      <c r="BJ100" s="152" t="s">
        <v>202</v>
      </c>
      <c r="BK100" s="152"/>
      <c r="BL100" s="152"/>
      <c r="BM100" s="152"/>
      <c r="BN100" s="152"/>
      <c r="BO100" s="152"/>
      <c r="BP100" s="152"/>
      <c r="BQ100" s="152"/>
      <c r="BR100" s="152"/>
    </row>
    <row r="101" spans="1:70" ht="34.5" customHeight="1">
      <c r="A101" s="43"/>
      <c r="B101" s="43"/>
      <c r="C101" s="129"/>
      <c r="D101" s="147"/>
      <c r="E101" s="126" t="s">
        <v>218</v>
      </c>
      <c r="F101" s="541" t="s">
        <v>219</v>
      </c>
      <c r="G101" s="495"/>
      <c r="H101" s="495"/>
      <c r="I101" s="495"/>
      <c r="J101" s="495"/>
      <c r="K101" s="495"/>
      <c r="L101" s="495"/>
      <c r="M101" s="495"/>
      <c r="N101" s="495"/>
      <c r="O101" s="495"/>
      <c r="P101" s="495"/>
      <c r="Q101" s="495"/>
      <c r="R101" s="495"/>
      <c r="S101" s="495"/>
      <c r="T101" s="495"/>
      <c r="U101" s="497"/>
      <c r="V101" s="508"/>
      <c r="W101" s="497"/>
      <c r="X101" s="508" t="s">
        <v>183</v>
      </c>
      <c r="Y101" s="497"/>
      <c r="Z101" s="508"/>
      <c r="AA101" s="497"/>
      <c r="AB101" s="515" t="s">
        <v>183</v>
      </c>
      <c r="AC101" s="495"/>
      <c r="AD101" s="508">
        <v>4</v>
      </c>
      <c r="AE101" s="497"/>
      <c r="AF101" s="508">
        <f t="shared" si="11"/>
        <v>120</v>
      </c>
      <c r="AG101" s="497"/>
      <c r="AH101" s="508">
        <f t="shared" si="12"/>
        <v>0</v>
      </c>
      <c r="AI101" s="497"/>
      <c r="AJ101" s="515"/>
      <c r="AK101" s="497"/>
      <c r="AL101" s="508"/>
      <c r="AM101" s="497"/>
      <c r="AN101" s="498"/>
      <c r="AO101" s="497"/>
      <c r="AP101" s="496">
        <f t="shared" si="13"/>
        <v>120</v>
      </c>
      <c r="AQ101" s="497"/>
      <c r="AR101" s="496"/>
      <c r="AS101" s="499"/>
      <c r="AT101" s="498"/>
      <c r="AU101" s="497"/>
      <c r="AV101" s="496"/>
      <c r="AW101" s="499"/>
      <c r="AX101" s="518"/>
      <c r="AY101" s="497"/>
      <c r="AZ101" s="496"/>
      <c r="BA101" s="499"/>
      <c r="BB101" s="498"/>
      <c r="BC101" s="497"/>
      <c r="BD101" s="496"/>
      <c r="BE101" s="499"/>
      <c r="BF101" s="518"/>
      <c r="BG101" s="497"/>
      <c r="BH101" s="148"/>
      <c r="BI101" s="152"/>
      <c r="BJ101" s="152" t="s">
        <v>204</v>
      </c>
      <c r="BK101" s="152"/>
      <c r="BL101" s="152"/>
      <c r="BM101" s="152"/>
      <c r="BN101" s="152"/>
      <c r="BO101" s="152"/>
      <c r="BP101" s="152"/>
      <c r="BQ101" s="152"/>
      <c r="BR101" s="152"/>
    </row>
    <row r="102" spans="1:70" ht="33" customHeight="1">
      <c r="A102" s="43"/>
      <c r="B102" s="43"/>
      <c r="C102" s="129"/>
      <c r="D102" s="147"/>
      <c r="E102" s="126" t="s">
        <v>221</v>
      </c>
      <c r="F102" s="541" t="s">
        <v>222</v>
      </c>
      <c r="G102" s="495"/>
      <c r="H102" s="495"/>
      <c r="I102" s="495"/>
      <c r="J102" s="495"/>
      <c r="K102" s="495"/>
      <c r="L102" s="495"/>
      <c r="M102" s="495"/>
      <c r="N102" s="495"/>
      <c r="O102" s="495"/>
      <c r="P102" s="495"/>
      <c r="Q102" s="495"/>
      <c r="R102" s="495"/>
      <c r="S102" s="495"/>
      <c r="T102" s="495"/>
      <c r="U102" s="497"/>
      <c r="V102" s="520"/>
      <c r="W102" s="521"/>
      <c r="X102" s="508" t="s">
        <v>183</v>
      </c>
      <c r="Y102" s="497"/>
      <c r="Z102" s="520"/>
      <c r="AA102" s="521"/>
      <c r="AB102" s="515" t="s">
        <v>183</v>
      </c>
      <c r="AC102" s="495"/>
      <c r="AD102" s="520">
        <v>4</v>
      </c>
      <c r="AE102" s="521"/>
      <c r="AF102" s="520">
        <f t="shared" si="11"/>
        <v>120</v>
      </c>
      <c r="AG102" s="521"/>
      <c r="AH102" s="520">
        <f t="shared" si="12"/>
        <v>0</v>
      </c>
      <c r="AI102" s="521"/>
      <c r="AJ102" s="522"/>
      <c r="AK102" s="521"/>
      <c r="AL102" s="520"/>
      <c r="AM102" s="521"/>
      <c r="AN102" s="572"/>
      <c r="AO102" s="573"/>
      <c r="AP102" s="572">
        <f t="shared" si="13"/>
        <v>120</v>
      </c>
      <c r="AQ102" s="529"/>
      <c r="AR102" s="531"/>
      <c r="AS102" s="532"/>
      <c r="AT102" s="530"/>
      <c r="AU102" s="521"/>
      <c r="AV102" s="531"/>
      <c r="AW102" s="532"/>
      <c r="AX102" s="533"/>
      <c r="AY102" s="521"/>
      <c r="AZ102" s="531"/>
      <c r="BA102" s="532"/>
      <c r="BB102" s="530"/>
      <c r="BC102" s="521"/>
      <c r="BD102" s="531"/>
      <c r="BE102" s="532"/>
      <c r="BF102" s="533"/>
      <c r="BG102" s="521"/>
      <c r="BH102" s="148"/>
      <c r="BI102" s="152"/>
      <c r="BJ102" s="152" t="s">
        <v>230</v>
      </c>
      <c r="BK102" s="152"/>
      <c r="BL102" s="152"/>
      <c r="BM102" s="152"/>
      <c r="BN102" s="152"/>
      <c r="BO102" s="152"/>
      <c r="BP102" s="152"/>
      <c r="BQ102" s="152"/>
      <c r="BR102" s="152"/>
    </row>
    <row r="103" spans="1:70" ht="33.75" customHeight="1">
      <c r="A103" s="43"/>
      <c r="B103" s="43"/>
      <c r="C103" s="129"/>
      <c r="D103" s="147"/>
      <c r="E103" s="126" t="s">
        <v>224</v>
      </c>
      <c r="F103" s="541" t="s">
        <v>225</v>
      </c>
      <c r="G103" s="495"/>
      <c r="H103" s="495"/>
      <c r="I103" s="495"/>
      <c r="J103" s="495"/>
      <c r="K103" s="495"/>
      <c r="L103" s="495"/>
      <c r="M103" s="495"/>
      <c r="N103" s="495"/>
      <c r="O103" s="495"/>
      <c r="P103" s="495"/>
      <c r="Q103" s="495"/>
      <c r="R103" s="495"/>
      <c r="S103" s="495"/>
      <c r="T103" s="495"/>
      <c r="U103" s="497"/>
      <c r="V103" s="500"/>
      <c r="W103" s="501"/>
      <c r="X103" s="508" t="s">
        <v>183</v>
      </c>
      <c r="Y103" s="497"/>
      <c r="Z103" s="500"/>
      <c r="AA103" s="501"/>
      <c r="AB103" s="515" t="s">
        <v>183</v>
      </c>
      <c r="AC103" s="495"/>
      <c r="AD103" s="500">
        <v>4</v>
      </c>
      <c r="AE103" s="501"/>
      <c r="AF103" s="500">
        <f t="shared" si="11"/>
        <v>120</v>
      </c>
      <c r="AG103" s="501"/>
      <c r="AH103" s="500">
        <f t="shared" si="12"/>
        <v>0</v>
      </c>
      <c r="AI103" s="501"/>
      <c r="AJ103" s="500"/>
      <c r="AK103" s="501"/>
      <c r="AL103" s="502"/>
      <c r="AM103" s="503"/>
      <c r="AN103" s="500"/>
      <c r="AO103" s="501"/>
      <c r="AP103" s="500">
        <f t="shared" si="13"/>
        <v>120</v>
      </c>
      <c r="AQ103" s="501"/>
      <c r="AR103" s="500"/>
      <c r="AS103" s="516"/>
      <c r="AT103" s="517"/>
      <c r="AU103" s="501"/>
      <c r="AV103" s="500"/>
      <c r="AW103" s="516"/>
      <c r="AX103" s="517"/>
      <c r="AY103" s="501"/>
      <c r="AZ103" s="500"/>
      <c r="BA103" s="516"/>
      <c r="BB103" s="517"/>
      <c r="BC103" s="501"/>
      <c r="BD103" s="500"/>
      <c r="BE103" s="516"/>
      <c r="BF103" s="517"/>
      <c r="BG103" s="501"/>
      <c r="BH103" s="148"/>
      <c r="BI103" s="152"/>
      <c r="BJ103" s="152" t="s">
        <v>233</v>
      </c>
      <c r="BK103" s="152"/>
      <c r="BL103" s="152"/>
      <c r="BM103" s="152"/>
      <c r="BN103" s="152"/>
      <c r="BO103" s="152"/>
      <c r="BP103" s="152"/>
      <c r="BQ103" s="152"/>
      <c r="BR103" s="152"/>
    </row>
    <row r="104" spans="1:70" ht="31.5" customHeight="1">
      <c r="A104" s="43"/>
      <c r="B104" s="43"/>
      <c r="C104" s="129"/>
      <c r="D104" s="147"/>
      <c r="E104" s="126" t="s">
        <v>226</v>
      </c>
      <c r="F104" s="541" t="s">
        <v>227</v>
      </c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  <c r="T104" s="495"/>
      <c r="U104" s="497"/>
      <c r="V104" s="500"/>
      <c r="W104" s="501"/>
      <c r="X104" s="508" t="s">
        <v>183</v>
      </c>
      <c r="Y104" s="497"/>
      <c r="Z104" s="500"/>
      <c r="AA104" s="501"/>
      <c r="AB104" s="515" t="s">
        <v>183</v>
      </c>
      <c r="AC104" s="495"/>
      <c r="AD104" s="500">
        <v>4</v>
      </c>
      <c r="AE104" s="501"/>
      <c r="AF104" s="500">
        <f t="shared" si="11"/>
        <v>120</v>
      </c>
      <c r="AG104" s="501"/>
      <c r="AH104" s="500">
        <f t="shared" si="12"/>
        <v>0</v>
      </c>
      <c r="AI104" s="501"/>
      <c r="AJ104" s="500"/>
      <c r="AK104" s="501"/>
      <c r="AL104" s="502"/>
      <c r="AM104" s="503"/>
      <c r="AN104" s="500"/>
      <c r="AO104" s="501"/>
      <c r="AP104" s="500">
        <f t="shared" si="13"/>
        <v>120</v>
      </c>
      <c r="AQ104" s="501"/>
      <c r="AR104" s="500"/>
      <c r="AS104" s="516"/>
      <c r="AT104" s="517"/>
      <c r="AU104" s="501"/>
      <c r="AV104" s="500"/>
      <c r="AW104" s="516"/>
      <c r="AX104" s="517"/>
      <c r="AY104" s="501"/>
      <c r="AZ104" s="500"/>
      <c r="BA104" s="516"/>
      <c r="BB104" s="517"/>
      <c r="BC104" s="501"/>
      <c r="BD104" s="500"/>
      <c r="BE104" s="516"/>
      <c r="BF104" s="517"/>
      <c r="BG104" s="501"/>
      <c r="BH104" s="148"/>
      <c r="BI104" s="152"/>
      <c r="BJ104" s="152" t="s">
        <v>199</v>
      </c>
      <c r="BK104" s="152"/>
      <c r="BL104" s="152"/>
      <c r="BM104" s="152"/>
      <c r="BN104" s="152"/>
      <c r="BO104" s="152"/>
      <c r="BP104" s="152"/>
      <c r="BQ104" s="152"/>
      <c r="BR104" s="152"/>
    </row>
    <row r="105" spans="1:70" ht="33" customHeight="1">
      <c r="A105" s="146"/>
      <c r="B105" s="146"/>
      <c r="C105" s="129"/>
      <c r="D105" s="147"/>
      <c r="E105" s="126" t="s">
        <v>228</v>
      </c>
      <c r="F105" s="541" t="s">
        <v>229</v>
      </c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/>
      <c r="U105" s="497"/>
      <c r="V105" s="515"/>
      <c r="W105" s="497"/>
      <c r="X105" s="508" t="s">
        <v>183</v>
      </c>
      <c r="Y105" s="497"/>
      <c r="Z105" s="498"/>
      <c r="AA105" s="497"/>
      <c r="AB105" s="538" t="s">
        <v>183</v>
      </c>
      <c r="AC105" s="499"/>
      <c r="AD105" s="496">
        <v>4</v>
      </c>
      <c r="AE105" s="497"/>
      <c r="AF105" s="498">
        <f t="shared" si="11"/>
        <v>120</v>
      </c>
      <c r="AG105" s="497"/>
      <c r="AH105" s="496">
        <f t="shared" si="12"/>
        <v>0</v>
      </c>
      <c r="AI105" s="497"/>
      <c r="AJ105" s="498"/>
      <c r="AK105" s="499"/>
      <c r="AL105" s="496"/>
      <c r="AM105" s="497"/>
      <c r="AN105" s="498"/>
      <c r="AO105" s="499"/>
      <c r="AP105" s="496">
        <f t="shared" si="13"/>
        <v>120</v>
      </c>
      <c r="AQ105" s="497"/>
      <c r="AR105" s="498"/>
      <c r="AS105" s="499"/>
      <c r="AT105" s="518"/>
      <c r="AU105" s="499"/>
      <c r="AV105" s="496"/>
      <c r="AW105" s="499"/>
      <c r="AX105" s="518"/>
      <c r="AY105" s="497"/>
      <c r="AZ105" s="498"/>
      <c r="BA105" s="499"/>
      <c r="BB105" s="518"/>
      <c r="BC105" s="499"/>
      <c r="BD105" s="496"/>
      <c r="BE105" s="499"/>
      <c r="BF105" s="518"/>
      <c r="BG105" s="497"/>
      <c r="BH105" s="148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</row>
    <row r="106" spans="1:70" ht="32.25" customHeight="1">
      <c r="A106" s="146"/>
      <c r="B106" s="146"/>
      <c r="C106" s="129"/>
      <c r="D106" s="147"/>
      <c r="E106" s="126" t="s">
        <v>231</v>
      </c>
      <c r="F106" s="541" t="s">
        <v>232</v>
      </c>
      <c r="G106" s="495"/>
      <c r="H106" s="495"/>
      <c r="I106" s="495"/>
      <c r="J106" s="495"/>
      <c r="K106" s="495"/>
      <c r="L106" s="495"/>
      <c r="M106" s="495"/>
      <c r="N106" s="495"/>
      <c r="O106" s="495"/>
      <c r="P106" s="495"/>
      <c r="Q106" s="495"/>
      <c r="R106" s="495"/>
      <c r="S106" s="495"/>
      <c r="T106" s="495"/>
      <c r="U106" s="497"/>
      <c r="V106" s="515"/>
      <c r="W106" s="497"/>
      <c r="X106" s="508" t="s">
        <v>183</v>
      </c>
      <c r="Y106" s="497"/>
      <c r="Z106" s="498"/>
      <c r="AA106" s="497"/>
      <c r="AB106" s="538" t="s">
        <v>183</v>
      </c>
      <c r="AC106" s="499"/>
      <c r="AD106" s="496">
        <v>4</v>
      </c>
      <c r="AE106" s="497"/>
      <c r="AF106" s="498">
        <f t="shared" si="11"/>
        <v>120</v>
      </c>
      <c r="AG106" s="497"/>
      <c r="AH106" s="496">
        <f t="shared" si="12"/>
        <v>0</v>
      </c>
      <c r="AI106" s="497"/>
      <c r="AJ106" s="498"/>
      <c r="AK106" s="499"/>
      <c r="AL106" s="496"/>
      <c r="AM106" s="497"/>
      <c r="AN106" s="498"/>
      <c r="AO106" s="499"/>
      <c r="AP106" s="496">
        <f t="shared" si="13"/>
        <v>120</v>
      </c>
      <c r="AQ106" s="497"/>
      <c r="AR106" s="498"/>
      <c r="AS106" s="499"/>
      <c r="AT106" s="518"/>
      <c r="AU106" s="499"/>
      <c r="AV106" s="496"/>
      <c r="AW106" s="499"/>
      <c r="AX106" s="518"/>
      <c r="AY106" s="497"/>
      <c r="AZ106" s="498"/>
      <c r="BA106" s="499"/>
      <c r="BB106" s="518"/>
      <c r="BC106" s="499"/>
      <c r="BD106" s="496"/>
      <c r="BE106" s="499"/>
      <c r="BF106" s="518"/>
      <c r="BG106" s="497"/>
      <c r="BH106" s="148"/>
      <c r="BI106" s="152" t="s">
        <v>240</v>
      </c>
      <c r="BJ106" s="159"/>
      <c r="BK106" s="159"/>
      <c r="BL106" s="159"/>
      <c r="BM106" s="159"/>
      <c r="BN106" s="159"/>
      <c r="BO106" s="159"/>
      <c r="BP106" s="146"/>
      <c r="BQ106" s="146"/>
      <c r="BR106" s="146"/>
    </row>
    <row r="107" spans="1:70" ht="27.75" customHeight="1">
      <c r="A107" s="43"/>
      <c r="B107" s="43"/>
      <c r="C107" s="129"/>
      <c r="D107" s="147"/>
      <c r="E107" s="126" t="s">
        <v>234</v>
      </c>
      <c r="F107" s="541" t="s">
        <v>235</v>
      </c>
      <c r="G107" s="495"/>
      <c r="H107" s="495"/>
      <c r="I107" s="495"/>
      <c r="J107" s="495"/>
      <c r="K107" s="495"/>
      <c r="L107" s="495"/>
      <c r="M107" s="495"/>
      <c r="N107" s="495"/>
      <c r="O107" s="495"/>
      <c r="P107" s="495"/>
      <c r="Q107" s="495"/>
      <c r="R107" s="495"/>
      <c r="S107" s="495"/>
      <c r="T107" s="495"/>
      <c r="U107" s="497"/>
      <c r="V107" s="500"/>
      <c r="W107" s="501"/>
      <c r="X107" s="508" t="s">
        <v>183</v>
      </c>
      <c r="Y107" s="497"/>
      <c r="Z107" s="500"/>
      <c r="AA107" s="501"/>
      <c r="AB107" s="515" t="s">
        <v>183</v>
      </c>
      <c r="AC107" s="495"/>
      <c r="AD107" s="508">
        <v>4</v>
      </c>
      <c r="AE107" s="497"/>
      <c r="AF107" s="500">
        <f t="shared" si="11"/>
        <v>120</v>
      </c>
      <c r="AG107" s="501"/>
      <c r="AH107" s="500">
        <f t="shared" si="12"/>
        <v>0</v>
      </c>
      <c r="AI107" s="501"/>
      <c r="AJ107" s="500"/>
      <c r="AK107" s="501"/>
      <c r="AL107" s="502"/>
      <c r="AM107" s="503"/>
      <c r="AN107" s="500"/>
      <c r="AO107" s="501"/>
      <c r="AP107" s="500">
        <f t="shared" si="13"/>
        <v>120</v>
      </c>
      <c r="AQ107" s="501"/>
      <c r="AR107" s="500"/>
      <c r="AS107" s="516"/>
      <c r="AT107" s="517"/>
      <c r="AU107" s="501"/>
      <c r="AV107" s="500"/>
      <c r="AW107" s="516"/>
      <c r="AX107" s="517"/>
      <c r="AY107" s="501"/>
      <c r="AZ107" s="500"/>
      <c r="BA107" s="516"/>
      <c r="BB107" s="517"/>
      <c r="BC107" s="501"/>
      <c r="BD107" s="500"/>
      <c r="BE107" s="516"/>
      <c r="BF107" s="517"/>
      <c r="BG107" s="501"/>
      <c r="BH107" s="148"/>
      <c r="BI107" s="43"/>
      <c r="BJ107" s="152" t="s">
        <v>243</v>
      </c>
      <c r="BK107" s="43"/>
      <c r="BL107" s="43"/>
      <c r="BM107" s="43"/>
      <c r="BN107" s="43"/>
      <c r="BO107" s="43"/>
      <c r="BP107" s="43"/>
      <c r="BQ107" s="43"/>
      <c r="BR107" s="43"/>
    </row>
    <row r="108" spans="1:70" ht="33" customHeight="1">
      <c r="A108" s="146"/>
      <c r="B108" s="146"/>
      <c r="C108" s="129"/>
      <c r="D108" s="147"/>
      <c r="E108" s="126" t="s">
        <v>236</v>
      </c>
      <c r="F108" s="541" t="s">
        <v>237</v>
      </c>
      <c r="G108" s="495"/>
      <c r="H108" s="495"/>
      <c r="I108" s="495"/>
      <c r="J108" s="495"/>
      <c r="K108" s="495"/>
      <c r="L108" s="495"/>
      <c r="M108" s="495"/>
      <c r="N108" s="495"/>
      <c r="O108" s="495"/>
      <c r="P108" s="495"/>
      <c r="Q108" s="495"/>
      <c r="R108" s="495"/>
      <c r="S108" s="495"/>
      <c r="T108" s="495"/>
      <c r="U108" s="497"/>
      <c r="V108" s="515"/>
      <c r="W108" s="497"/>
      <c r="X108" s="508" t="s">
        <v>183</v>
      </c>
      <c r="Y108" s="497"/>
      <c r="Z108" s="498"/>
      <c r="AA108" s="497"/>
      <c r="AB108" s="538" t="s">
        <v>183</v>
      </c>
      <c r="AC108" s="499"/>
      <c r="AD108" s="496">
        <v>4</v>
      </c>
      <c r="AE108" s="497"/>
      <c r="AF108" s="498">
        <f t="shared" si="11"/>
        <v>120</v>
      </c>
      <c r="AG108" s="497"/>
      <c r="AH108" s="496">
        <f t="shared" si="12"/>
        <v>0</v>
      </c>
      <c r="AI108" s="497"/>
      <c r="AJ108" s="498"/>
      <c r="AK108" s="499"/>
      <c r="AL108" s="496"/>
      <c r="AM108" s="497"/>
      <c r="AN108" s="498"/>
      <c r="AO108" s="499"/>
      <c r="AP108" s="496">
        <f t="shared" si="13"/>
        <v>120</v>
      </c>
      <c r="AQ108" s="497"/>
      <c r="AR108" s="498"/>
      <c r="AS108" s="499"/>
      <c r="AT108" s="518"/>
      <c r="AU108" s="499"/>
      <c r="AV108" s="496"/>
      <c r="AW108" s="499"/>
      <c r="AX108" s="518"/>
      <c r="AY108" s="497"/>
      <c r="AZ108" s="498"/>
      <c r="BA108" s="499"/>
      <c r="BB108" s="518"/>
      <c r="BC108" s="499"/>
      <c r="BD108" s="496"/>
      <c r="BE108" s="499"/>
      <c r="BF108" s="518"/>
      <c r="BG108" s="497"/>
      <c r="BH108" s="148"/>
      <c r="BI108" s="128"/>
      <c r="BJ108" s="152" t="s">
        <v>198</v>
      </c>
      <c r="BK108" s="145"/>
      <c r="BL108" s="145"/>
      <c r="BM108" s="145"/>
      <c r="BN108" s="145"/>
      <c r="BO108" s="145"/>
      <c r="BP108" s="145"/>
      <c r="BQ108" s="145"/>
      <c r="BR108" s="145"/>
    </row>
    <row r="109" spans="1:70" ht="32.25" customHeight="1">
      <c r="A109" s="146"/>
      <c r="B109" s="146"/>
      <c r="C109" s="129"/>
      <c r="D109" s="147"/>
      <c r="E109" s="126" t="s">
        <v>238</v>
      </c>
      <c r="F109" s="541" t="s">
        <v>239</v>
      </c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7"/>
      <c r="V109" s="515"/>
      <c r="W109" s="497"/>
      <c r="X109" s="508" t="s">
        <v>183</v>
      </c>
      <c r="Y109" s="497"/>
      <c r="Z109" s="498"/>
      <c r="AA109" s="497"/>
      <c r="AB109" s="538" t="s">
        <v>183</v>
      </c>
      <c r="AC109" s="499"/>
      <c r="AD109" s="496">
        <v>4</v>
      </c>
      <c r="AE109" s="497"/>
      <c r="AF109" s="498">
        <f t="shared" si="11"/>
        <v>120</v>
      </c>
      <c r="AG109" s="497"/>
      <c r="AH109" s="496">
        <f t="shared" si="12"/>
        <v>0</v>
      </c>
      <c r="AI109" s="497"/>
      <c r="AJ109" s="498"/>
      <c r="AK109" s="499"/>
      <c r="AL109" s="496"/>
      <c r="AM109" s="497"/>
      <c r="AN109" s="498"/>
      <c r="AO109" s="499"/>
      <c r="AP109" s="496">
        <f t="shared" si="13"/>
        <v>120</v>
      </c>
      <c r="AQ109" s="497"/>
      <c r="AR109" s="498"/>
      <c r="AS109" s="499"/>
      <c r="AT109" s="518"/>
      <c r="AU109" s="499"/>
      <c r="AV109" s="496"/>
      <c r="AW109" s="499"/>
      <c r="AX109" s="518"/>
      <c r="AY109" s="497"/>
      <c r="AZ109" s="498"/>
      <c r="BA109" s="499"/>
      <c r="BB109" s="518"/>
      <c r="BC109" s="499"/>
      <c r="BD109" s="496"/>
      <c r="BE109" s="499"/>
      <c r="BF109" s="518"/>
      <c r="BG109" s="497"/>
      <c r="BH109" s="148"/>
      <c r="BI109" s="71"/>
      <c r="BJ109" s="152" t="s">
        <v>248</v>
      </c>
      <c r="BK109" s="71"/>
      <c r="BL109" s="71"/>
      <c r="BM109" s="71"/>
      <c r="BN109" s="71"/>
      <c r="BO109" s="71"/>
      <c r="BP109" s="71"/>
      <c r="BQ109" s="71"/>
      <c r="BR109" s="71"/>
    </row>
    <row r="110" spans="1:70" ht="27.75" customHeight="1">
      <c r="A110" s="43"/>
      <c r="B110" s="43"/>
      <c r="C110" s="129"/>
      <c r="D110" s="147"/>
      <c r="E110" s="126" t="s">
        <v>241</v>
      </c>
      <c r="F110" s="541" t="s">
        <v>242</v>
      </c>
      <c r="G110" s="495"/>
      <c r="H110" s="495"/>
      <c r="I110" s="495"/>
      <c r="J110" s="495"/>
      <c r="K110" s="495"/>
      <c r="L110" s="495"/>
      <c r="M110" s="495"/>
      <c r="N110" s="495"/>
      <c r="O110" s="495"/>
      <c r="P110" s="495"/>
      <c r="Q110" s="495"/>
      <c r="R110" s="495"/>
      <c r="S110" s="495"/>
      <c r="T110" s="495"/>
      <c r="U110" s="497"/>
      <c r="V110" s="500"/>
      <c r="W110" s="501"/>
      <c r="X110" s="508" t="s">
        <v>183</v>
      </c>
      <c r="Y110" s="497"/>
      <c r="Z110" s="500"/>
      <c r="AA110" s="501"/>
      <c r="AB110" s="515" t="s">
        <v>183</v>
      </c>
      <c r="AC110" s="495"/>
      <c r="AD110" s="543">
        <v>4</v>
      </c>
      <c r="AE110" s="544"/>
      <c r="AF110" s="500">
        <f t="shared" si="11"/>
        <v>120</v>
      </c>
      <c r="AG110" s="501"/>
      <c r="AH110" s="500">
        <f t="shared" si="12"/>
        <v>0</v>
      </c>
      <c r="AI110" s="501"/>
      <c r="AJ110" s="500"/>
      <c r="AK110" s="501"/>
      <c r="AL110" s="502"/>
      <c r="AM110" s="503"/>
      <c r="AN110" s="500"/>
      <c r="AO110" s="501"/>
      <c r="AP110" s="500">
        <f t="shared" si="13"/>
        <v>120</v>
      </c>
      <c r="AQ110" s="501"/>
      <c r="AR110" s="500"/>
      <c r="AS110" s="516"/>
      <c r="AT110" s="517"/>
      <c r="AU110" s="501"/>
      <c r="AV110" s="500"/>
      <c r="AW110" s="516"/>
      <c r="AX110" s="517"/>
      <c r="AY110" s="501"/>
      <c r="AZ110" s="500"/>
      <c r="BA110" s="516"/>
      <c r="BB110" s="517"/>
      <c r="BC110" s="501"/>
      <c r="BD110" s="500"/>
      <c r="BE110" s="516"/>
      <c r="BF110" s="517"/>
      <c r="BG110" s="501"/>
      <c r="BH110" s="148"/>
      <c r="BI110" s="115"/>
      <c r="BJ110" s="152" t="s">
        <v>250</v>
      </c>
      <c r="BK110" s="115"/>
      <c r="BL110" s="115"/>
      <c r="BM110" s="115"/>
      <c r="BN110" s="115"/>
      <c r="BO110" s="115"/>
      <c r="BP110" s="115"/>
      <c r="BQ110" s="115"/>
      <c r="BR110" s="115"/>
    </row>
    <row r="111" spans="1:70" ht="25.5" customHeight="1">
      <c r="A111" s="145"/>
      <c r="B111" s="145"/>
      <c r="C111" s="116"/>
      <c r="D111" s="132"/>
      <c r="E111" s="536" t="s">
        <v>245</v>
      </c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535"/>
      <c r="S111" s="535"/>
      <c r="T111" s="535"/>
      <c r="U111" s="527"/>
      <c r="V111" s="526">
        <v>4</v>
      </c>
      <c r="W111" s="527"/>
      <c r="X111" s="705">
        <v>7</v>
      </c>
      <c r="Y111" s="535"/>
      <c r="Z111" s="526">
        <v>0</v>
      </c>
      <c r="AA111" s="527"/>
      <c r="AB111" s="526">
        <v>11</v>
      </c>
      <c r="AC111" s="527"/>
      <c r="AD111" s="526">
        <f>SUM(AD97:AE107)</f>
        <v>44</v>
      </c>
      <c r="AE111" s="527"/>
      <c r="AF111" s="526">
        <f>SUM(AF97:AG107)</f>
        <v>1320</v>
      </c>
      <c r="AG111" s="527"/>
      <c r="AH111" s="526">
        <f>SUM(AH97:AI107)</f>
        <v>0</v>
      </c>
      <c r="AI111" s="527"/>
      <c r="AJ111" s="526">
        <f>SUM(AJ97:AK107)</f>
        <v>0</v>
      </c>
      <c r="AK111" s="527"/>
      <c r="AL111" s="526">
        <f>SUM(AL97:AM107)</f>
        <v>0</v>
      </c>
      <c r="AM111" s="527"/>
      <c r="AN111" s="526">
        <f>SUM(AN97:AO107)</f>
        <v>0</v>
      </c>
      <c r="AO111" s="527"/>
      <c r="AP111" s="526">
        <f>SUM(AP97:AQ107)</f>
        <v>1320</v>
      </c>
      <c r="AQ111" s="527"/>
      <c r="AR111" s="526">
        <f>SUM(AR97:AS107)</f>
        <v>0</v>
      </c>
      <c r="AS111" s="546"/>
      <c r="AT111" s="907">
        <f>SUM(AT97:AU107)</f>
        <v>0</v>
      </c>
      <c r="AU111" s="527"/>
      <c r="AV111" s="526">
        <f>SUM(AV97:AW107)</f>
        <v>0</v>
      </c>
      <c r="AW111" s="546"/>
      <c r="AX111" s="907">
        <f>SUM(AX97:AY107)</f>
        <v>0</v>
      </c>
      <c r="AY111" s="527"/>
      <c r="AZ111" s="526">
        <f>SUM(AZ97:BA107)</f>
        <v>0</v>
      </c>
      <c r="BA111" s="546"/>
      <c r="BB111" s="907">
        <f>SUM(BB97:BC107)</f>
        <v>0</v>
      </c>
      <c r="BC111" s="527"/>
      <c r="BD111" s="526">
        <f>SUM(BD97:BE107)</f>
        <v>0</v>
      </c>
      <c r="BE111" s="546"/>
      <c r="BF111" s="907">
        <f>SUM(BF97:BG107)</f>
        <v>0</v>
      </c>
      <c r="BG111" s="527"/>
      <c r="BH111" s="145"/>
      <c r="BI111" s="115"/>
      <c r="BJ111" s="152"/>
      <c r="BK111" s="115"/>
      <c r="BL111" s="115"/>
      <c r="BM111" s="115"/>
      <c r="BN111" s="115"/>
      <c r="BO111" s="115"/>
      <c r="BP111" s="115"/>
      <c r="BQ111" s="115"/>
      <c r="BR111" s="115"/>
    </row>
    <row r="112" spans="1:70" ht="25.5" customHeight="1">
      <c r="A112" s="71"/>
      <c r="B112" s="71"/>
      <c r="C112" s="153"/>
      <c r="D112" s="154"/>
      <c r="E112" s="566" t="s">
        <v>247</v>
      </c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5"/>
      <c r="S112" s="535"/>
      <c r="T112" s="535"/>
      <c r="U112" s="527"/>
      <c r="V112" s="526">
        <f>V111+V95</f>
        <v>4</v>
      </c>
      <c r="W112" s="527"/>
      <c r="X112" s="526">
        <f>X111+X95</f>
        <v>9</v>
      </c>
      <c r="Y112" s="527"/>
      <c r="Z112" s="526">
        <f>Z111+Z95</f>
        <v>0</v>
      </c>
      <c r="AA112" s="527"/>
      <c r="AB112" s="526">
        <f>AB111+AB95</f>
        <v>13</v>
      </c>
      <c r="AC112" s="527"/>
      <c r="AD112" s="526">
        <f>AD111+AD95</f>
        <v>48</v>
      </c>
      <c r="AE112" s="527"/>
      <c r="AF112" s="526">
        <f>AF111+AF95</f>
        <v>1440</v>
      </c>
      <c r="AG112" s="527"/>
      <c r="AH112" s="526">
        <f>AH111+AH95</f>
        <v>72</v>
      </c>
      <c r="AI112" s="527"/>
      <c r="AJ112" s="526">
        <f>AJ111+AJ95</f>
        <v>36</v>
      </c>
      <c r="AK112" s="527"/>
      <c r="AL112" s="526">
        <f>AL111+AL95</f>
        <v>36</v>
      </c>
      <c r="AM112" s="527"/>
      <c r="AN112" s="526">
        <f>AN111+AN95</f>
        <v>0</v>
      </c>
      <c r="AO112" s="527"/>
      <c r="AP112" s="526">
        <f>AP111+AP95</f>
        <v>1368</v>
      </c>
      <c r="AQ112" s="527"/>
      <c r="AR112" s="549">
        <f>AR111+AR95</f>
        <v>0</v>
      </c>
      <c r="AS112" s="546"/>
      <c r="AT112" s="545">
        <f>AT111+AT95</f>
        <v>0</v>
      </c>
      <c r="AU112" s="527"/>
      <c r="AV112" s="549">
        <f>AV111+AV95</f>
        <v>0</v>
      </c>
      <c r="AW112" s="546"/>
      <c r="AX112" s="545">
        <f>AX111+AX95</f>
        <v>4</v>
      </c>
      <c r="AY112" s="527"/>
      <c r="AZ112" s="549">
        <f>AZ111+AZ95</f>
        <v>0</v>
      </c>
      <c r="BA112" s="546"/>
      <c r="BB112" s="545">
        <f>BB111+BB95</f>
        <v>0</v>
      </c>
      <c r="BC112" s="527"/>
      <c r="BD112" s="549">
        <f>BD111+BD95</f>
        <v>0</v>
      </c>
      <c r="BE112" s="546"/>
      <c r="BF112" s="545">
        <f>BF111+BF95</f>
        <v>0</v>
      </c>
      <c r="BG112" s="527"/>
      <c r="BH112" s="156"/>
      <c r="BI112" s="152" t="s">
        <v>255</v>
      </c>
      <c r="BJ112" s="71"/>
      <c r="BK112" s="71"/>
      <c r="BL112" s="71"/>
      <c r="BM112" s="71"/>
      <c r="BN112" s="71"/>
      <c r="BO112" s="71"/>
      <c r="BP112" s="71"/>
      <c r="BQ112" s="71"/>
      <c r="BR112" s="71"/>
    </row>
    <row r="113" spans="1:70" ht="27" customHeight="1">
      <c r="A113" s="115"/>
      <c r="B113" s="115"/>
      <c r="C113" s="115"/>
      <c r="D113" s="55"/>
      <c r="E113" s="567" t="s">
        <v>249</v>
      </c>
      <c r="F113" s="535"/>
      <c r="G113" s="535"/>
      <c r="H113" s="535"/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5"/>
      <c r="T113" s="535"/>
      <c r="U113" s="527"/>
      <c r="V113" s="568">
        <f>V112+V90</f>
        <v>20</v>
      </c>
      <c r="W113" s="527"/>
      <c r="X113" s="568">
        <f>X112+X90</f>
        <v>40</v>
      </c>
      <c r="Y113" s="527"/>
      <c r="Z113" s="568">
        <f>Z112+Z90</f>
        <v>3</v>
      </c>
      <c r="AA113" s="527"/>
      <c r="AB113" s="568">
        <f>AB112+AB90</f>
        <v>48</v>
      </c>
      <c r="AC113" s="527"/>
      <c r="AD113" s="568">
        <f>AD112+AD90</f>
        <v>239</v>
      </c>
      <c r="AE113" s="527"/>
      <c r="AF113" s="526">
        <f>AF112+AF90</f>
        <v>7170</v>
      </c>
      <c r="AG113" s="527"/>
      <c r="AH113" s="526">
        <f>AH112+AH90</f>
        <v>3240</v>
      </c>
      <c r="AI113" s="527"/>
      <c r="AJ113" s="526">
        <f>AJ112+AJ90</f>
        <v>1300</v>
      </c>
      <c r="AK113" s="527"/>
      <c r="AL113" s="526">
        <f>AL112+AL90</f>
        <v>1180</v>
      </c>
      <c r="AM113" s="527"/>
      <c r="AN113" s="526">
        <f>AN112+AN90</f>
        <v>760</v>
      </c>
      <c r="AO113" s="527"/>
      <c r="AP113" s="526">
        <f>AP112+AP90</f>
        <v>3930</v>
      </c>
      <c r="AQ113" s="527"/>
      <c r="AR113" s="549"/>
      <c r="AS113" s="546"/>
      <c r="AT113" s="545"/>
      <c r="AU113" s="527"/>
      <c r="AV113" s="549"/>
      <c r="AW113" s="546"/>
      <c r="AX113" s="545"/>
      <c r="AY113" s="527"/>
      <c r="AZ113" s="549"/>
      <c r="BA113" s="546"/>
      <c r="BB113" s="545"/>
      <c r="BC113" s="527"/>
      <c r="BD113" s="549"/>
      <c r="BE113" s="546"/>
      <c r="BF113" s="545"/>
      <c r="BG113" s="527"/>
      <c r="BH113" s="156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</row>
    <row r="114" spans="1:70" ht="23.25" customHeight="1">
      <c r="A114" s="115"/>
      <c r="B114" s="115"/>
      <c r="C114" s="115"/>
      <c r="D114" s="55"/>
      <c r="E114" s="554" t="s">
        <v>252</v>
      </c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35"/>
      <c r="AQ114" s="535"/>
      <c r="AR114" s="549">
        <f>AR112+AR90</f>
        <v>30</v>
      </c>
      <c r="AS114" s="546"/>
      <c r="AT114" s="545">
        <f>AT112+AT90</f>
        <v>29</v>
      </c>
      <c r="AU114" s="527"/>
      <c r="AV114" s="549">
        <f>AV112+AV90</f>
        <v>20</v>
      </c>
      <c r="AW114" s="546"/>
      <c r="AX114" s="545">
        <f>AX112+AX90</f>
        <v>27</v>
      </c>
      <c r="AY114" s="527"/>
      <c r="AZ114" s="549">
        <f>AZ112+AZ90</f>
        <v>23.5</v>
      </c>
      <c r="BA114" s="546"/>
      <c r="BB114" s="545">
        <f>BB112+BB90</f>
        <v>14</v>
      </c>
      <c r="BC114" s="527"/>
      <c r="BD114" s="549">
        <f>BD112+BD90</f>
        <v>16</v>
      </c>
      <c r="BE114" s="546"/>
      <c r="BF114" s="545">
        <f>BF112+BF90</f>
        <v>38</v>
      </c>
      <c r="BG114" s="527"/>
      <c r="BH114" s="121"/>
      <c r="BI114" s="152" t="s">
        <v>259</v>
      </c>
      <c r="BJ114" s="152"/>
      <c r="BK114" s="152"/>
      <c r="BL114" s="152"/>
      <c r="BM114" s="152"/>
      <c r="BN114" s="152"/>
      <c r="BO114" s="71"/>
      <c r="BP114" s="71"/>
      <c r="BQ114" s="71"/>
      <c r="BR114" s="71"/>
    </row>
    <row r="115" spans="1:70" ht="22.5" customHeight="1">
      <c r="A115" s="71"/>
      <c r="B115" s="71"/>
      <c r="C115" s="71"/>
      <c r="D115" s="71"/>
      <c r="E115" s="555" t="s">
        <v>254</v>
      </c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56"/>
      <c r="Q115" s="556"/>
      <c r="R115" s="556"/>
      <c r="S115" s="556"/>
      <c r="T115" s="556"/>
      <c r="U115" s="556"/>
      <c r="V115" s="556"/>
      <c r="W115" s="556"/>
      <c r="X115" s="556"/>
      <c r="Y115" s="556"/>
      <c r="Z115" s="556"/>
      <c r="AA115" s="556"/>
      <c r="AB115" s="556"/>
      <c r="AC115" s="556"/>
      <c r="AD115" s="556"/>
      <c r="AE115" s="556"/>
      <c r="AF115" s="556"/>
      <c r="AG115" s="556"/>
      <c r="AH115" s="556"/>
      <c r="AI115" s="556"/>
      <c r="AJ115" s="556"/>
      <c r="AK115" s="556"/>
      <c r="AL115" s="556"/>
      <c r="AM115" s="556"/>
      <c r="AN115" s="556"/>
      <c r="AO115" s="556"/>
      <c r="AP115" s="556"/>
      <c r="AQ115" s="556"/>
      <c r="AR115" s="549">
        <v>3</v>
      </c>
      <c r="AS115" s="535"/>
      <c r="AT115" s="545">
        <v>3</v>
      </c>
      <c r="AU115" s="527"/>
      <c r="AV115" s="549">
        <v>3</v>
      </c>
      <c r="AW115" s="535"/>
      <c r="AX115" s="545">
        <v>3</v>
      </c>
      <c r="AY115" s="527"/>
      <c r="AZ115" s="549">
        <v>3</v>
      </c>
      <c r="BA115" s="535"/>
      <c r="BB115" s="545">
        <v>3</v>
      </c>
      <c r="BC115" s="527"/>
      <c r="BD115" s="549">
        <v>2</v>
      </c>
      <c r="BE115" s="535"/>
      <c r="BF115" s="545">
        <v>3</v>
      </c>
      <c r="BG115" s="546"/>
      <c r="BH115" s="71"/>
      <c r="BI115" s="152"/>
      <c r="BJ115" s="152" t="s">
        <v>468</v>
      </c>
      <c r="BK115" s="152"/>
      <c r="BL115" s="152"/>
      <c r="BM115" s="152"/>
      <c r="BN115" s="152"/>
      <c r="BO115" s="71"/>
      <c r="BP115" s="71"/>
      <c r="BQ115" s="71"/>
      <c r="BR115" s="71"/>
    </row>
    <row r="116" spans="1:70" ht="24" customHeight="1">
      <c r="A116" s="71"/>
      <c r="B116" s="71"/>
      <c r="C116" s="71"/>
      <c r="D116" s="71"/>
      <c r="E116" s="555" t="s">
        <v>257</v>
      </c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6"/>
      <c r="Q116" s="556"/>
      <c r="R116" s="556"/>
      <c r="S116" s="556"/>
      <c r="T116" s="556"/>
      <c r="U116" s="556"/>
      <c r="V116" s="556"/>
      <c r="W116" s="556"/>
      <c r="X116" s="556"/>
      <c r="Y116" s="556"/>
      <c r="Z116" s="556"/>
      <c r="AA116" s="556"/>
      <c r="AB116" s="556"/>
      <c r="AC116" s="556"/>
      <c r="AD116" s="556"/>
      <c r="AE116" s="556"/>
      <c r="AF116" s="556"/>
      <c r="AG116" s="556"/>
      <c r="AH116" s="556"/>
      <c r="AI116" s="556"/>
      <c r="AJ116" s="556"/>
      <c r="AK116" s="556"/>
      <c r="AL116" s="556"/>
      <c r="AM116" s="556"/>
      <c r="AN116" s="556"/>
      <c r="AO116" s="556"/>
      <c r="AP116" s="556"/>
      <c r="AQ116" s="556"/>
      <c r="AR116" s="549">
        <v>6</v>
      </c>
      <c r="AS116" s="535"/>
      <c r="AT116" s="545">
        <v>5</v>
      </c>
      <c r="AU116" s="527"/>
      <c r="AV116" s="549">
        <v>3</v>
      </c>
      <c r="AW116" s="535"/>
      <c r="AX116" s="545">
        <v>5</v>
      </c>
      <c r="AY116" s="527"/>
      <c r="AZ116" s="549">
        <v>2</v>
      </c>
      <c r="BA116" s="535"/>
      <c r="BB116" s="545">
        <v>4</v>
      </c>
      <c r="BC116" s="527"/>
      <c r="BD116" s="549">
        <v>4</v>
      </c>
      <c r="BE116" s="535"/>
      <c r="BF116" s="545">
        <v>3</v>
      </c>
      <c r="BG116" s="546"/>
      <c r="BH116" s="71"/>
      <c r="BI116" s="152"/>
      <c r="BJ116" s="152" t="s">
        <v>191</v>
      </c>
      <c r="BK116" s="152"/>
      <c r="BL116" s="152"/>
      <c r="BM116" s="152"/>
      <c r="BN116" s="152"/>
      <c r="BO116" s="71"/>
      <c r="BP116" s="71"/>
      <c r="BQ116" s="71"/>
      <c r="BR116" s="71"/>
    </row>
    <row r="117" spans="1:70" ht="23.25" customHeight="1">
      <c r="A117" s="71"/>
      <c r="B117" s="71"/>
      <c r="C117" s="71"/>
      <c r="D117" s="71"/>
      <c r="E117" s="555" t="s">
        <v>258</v>
      </c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56"/>
      <c r="Q117" s="556"/>
      <c r="R117" s="556"/>
      <c r="S117" s="556"/>
      <c r="T117" s="556"/>
      <c r="U117" s="556"/>
      <c r="V117" s="556"/>
      <c r="W117" s="556"/>
      <c r="X117" s="556"/>
      <c r="Y117" s="556"/>
      <c r="Z117" s="556"/>
      <c r="AA117" s="556"/>
      <c r="AB117" s="556"/>
      <c r="AC117" s="556"/>
      <c r="AD117" s="556"/>
      <c r="AE117" s="556"/>
      <c r="AF117" s="556"/>
      <c r="AG117" s="556"/>
      <c r="AH117" s="556"/>
      <c r="AI117" s="556"/>
      <c r="AJ117" s="556"/>
      <c r="AK117" s="556"/>
      <c r="AL117" s="556"/>
      <c r="AM117" s="556"/>
      <c r="AN117" s="556"/>
      <c r="AO117" s="556"/>
      <c r="AP117" s="556"/>
      <c r="AQ117" s="570"/>
      <c r="AR117" s="549"/>
      <c r="AS117" s="535"/>
      <c r="AT117" s="545"/>
      <c r="AU117" s="527"/>
      <c r="AV117" s="549"/>
      <c r="AW117" s="535"/>
      <c r="AX117" s="545"/>
      <c r="AY117" s="527"/>
      <c r="AZ117" s="549"/>
      <c r="BA117" s="535"/>
      <c r="BB117" s="545"/>
      <c r="BC117" s="527"/>
      <c r="BD117" s="549">
        <v>1</v>
      </c>
      <c r="BE117" s="535"/>
      <c r="BF117" s="545"/>
      <c r="BG117" s="546"/>
      <c r="BH117" s="71"/>
      <c r="BI117" s="152"/>
      <c r="BJ117" s="152" t="s">
        <v>264</v>
      </c>
      <c r="BK117" s="152"/>
      <c r="BL117" s="152"/>
      <c r="BM117" s="152"/>
      <c r="BN117" s="152"/>
      <c r="BO117" s="71"/>
      <c r="BP117" s="71"/>
      <c r="BQ117" s="71"/>
      <c r="BR117" s="71"/>
    </row>
    <row r="118" spans="1:70" ht="24.75" customHeight="1">
      <c r="A118" s="71"/>
      <c r="B118" s="71"/>
      <c r="C118" s="71"/>
      <c r="D118" s="71"/>
      <c r="E118" s="571" t="s">
        <v>260</v>
      </c>
      <c r="F118" s="535"/>
      <c r="G118" s="535"/>
      <c r="H118" s="535"/>
      <c r="I118" s="535"/>
      <c r="J118" s="535"/>
      <c r="K118" s="535"/>
      <c r="L118" s="535"/>
      <c r="M118" s="535"/>
      <c r="N118" s="535"/>
      <c r="O118" s="535"/>
      <c r="P118" s="535"/>
      <c r="Q118" s="535"/>
      <c r="R118" s="535"/>
      <c r="S118" s="535"/>
      <c r="T118" s="535"/>
      <c r="U118" s="535"/>
      <c r="V118" s="535"/>
      <c r="W118" s="535"/>
      <c r="X118" s="535"/>
      <c r="Y118" s="535"/>
      <c r="Z118" s="535"/>
      <c r="AA118" s="535"/>
      <c r="AB118" s="535"/>
      <c r="AC118" s="535"/>
      <c r="AD118" s="535"/>
      <c r="AE118" s="535"/>
      <c r="AF118" s="535"/>
      <c r="AG118" s="535"/>
      <c r="AH118" s="535"/>
      <c r="AI118" s="535"/>
      <c r="AJ118" s="535"/>
      <c r="AK118" s="535"/>
      <c r="AL118" s="535"/>
      <c r="AM118" s="535"/>
      <c r="AN118" s="535"/>
      <c r="AO118" s="535"/>
      <c r="AP118" s="535"/>
      <c r="AQ118" s="527"/>
      <c r="AR118" s="549"/>
      <c r="AS118" s="535"/>
      <c r="AT118" s="545"/>
      <c r="AU118" s="527"/>
      <c r="AV118" s="549"/>
      <c r="AW118" s="535"/>
      <c r="AX118" s="545"/>
      <c r="AY118" s="527"/>
      <c r="AZ118" s="549">
        <v>1</v>
      </c>
      <c r="BA118" s="535"/>
      <c r="BB118" s="545">
        <v>1</v>
      </c>
      <c r="BC118" s="527"/>
      <c r="BD118" s="549"/>
      <c r="BE118" s="535"/>
      <c r="BF118" s="545"/>
      <c r="BG118" s="527"/>
      <c r="BH118" s="71"/>
      <c r="BI118" s="152"/>
      <c r="BJ118" s="152" t="s">
        <v>266</v>
      </c>
      <c r="BK118" s="152"/>
      <c r="BL118" s="152"/>
      <c r="BM118" s="152"/>
      <c r="BN118" s="152"/>
      <c r="BO118" s="71"/>
      <c r="BP118" s="71"/>
      <c r="BQ118" s="71"/>
      <c r="BR118" s="71"/>
    </row>
    <row r="119" spans="1:70" ht="18" customHeight="1">
      <c r="A119" s="161"/>
      <c r="B119" s="161"/>
      <c r="C119" s="71"/>
      <c r="D119" s="71"/>
      <c r="E119" s="561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29"/>
      <c r="T119" s="529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29"/>
      <c r="AF119" s="529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29"/>
      <c r="AS119" s="529"/>
      <c r="AT119" s="529"/>
      <c r="AU119" s="529"/>
      <c r="AV119" s="529"/>
      <c r="AW119" s="529"/>
      <c r="AX119" s="529"/>
      <c r="AY119" s="529"/>
      <c r="AZ119" s="529"/>
      <c r="BA119" s="529"/>
      <c r="BB119" s="529"/>
      <c r="BC119" s="529"/>
      <c r="BD119" s="529"/>
      <c r="BE119" s="529"/>
      <c r="BF119" s="529"/>
      <c r="BG119" s="529"/>
      <c r="BH119" s="71"/>
      <c r="BI119" s="152"/>
      <c r="BJ119" s="152" t="s">
        <v>210</v>
      </c>
      <c r="BK119" s="152"/>
      <c r="BL119" s="152"/>
      <c r="BM119" s="152"/>
      <c r="BN119" s="152"/>
      <c r="BO119" s="71"/>
      <c r="BP119" s="71"/>
      <c r="BQ119" s="71"/>
      <c r="BR119" s="71"/>
    </row>
    <row r="120" spans="1:70" ht="28.5" customHeight="1">
      <c r="A120" s="161"/>
      <c r="B120" s="161"/>
      <c r="C120" s="71"/>
      <c r="D120" s="71"/>
      <c r="E120" s="160"/>
      <c r="F120" s="562" t="s">
        <v>262</v>
      </c>
      <c r="G120" s="535"/>
      <c r="H120" s="535"/>
      <c r="I120" s="535"/>
      <c r="J120" s="535"/>
      <c r="K120" s="535"/>
      <c r="L120" s="535"/>
      <c r="M120" s="535"/>
      <c r="N120" s="535"/>
      <c r="O120" s="535"/>
      <c r="P120" s="535"/>
      <c r="Q120" s="535"/>
      <c r="R120" s="535"/>
      <c r="S120" s="535"/>
      <c r="T120" s="535"/>
      <c r="U120" s="535"/>
      <c r="V120" s="563"/>
      <c r="W120" s="527"/>
      <c r="X120" s="564"/>
      <c r="Y120" s="527"/>
      <c r="Z120" s="565"/>
      <c r="AA120" s="527"/>
      <c r="AB120" s="550"/>
      <c r="AC120" s="527"/>
      <c r="AD120" s="550"/>
      <c r="AE120" s="527"/>
      <c r="AF120" s="550"/>
      <c r="AG120" s="527"/>
      <c r="AH120" s="550"/>
      <c r="AI120" s="527"/>
      <c r="AJ120" s="559" t="s">
        <v>263</v>
      </c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5"/>
      <c r="BB120" s="535"/>
      <c r="BC120" s="535"/>
      <c r="BD120" s="535"/>
      <c r="BE120" s="535"/>
      <c r="BF120" s="535"/>
      <c r="BG120" s="527"/>
      <c r="BH120" s="171"/>
      <c r="BI120" s="152"/>
      <c r="BJ120" s="152" t="s">
        <v>270</v>
      </c>
      <c r="BK120" s="152"/>
      <c r="BL120" s="152"/>
      <c r="BM120" s="152"/>
      <c r="BN120" s="152"/>
      <c r="BO120" s="71"/>
      <c r="BP120" s="71"/>
      <c r="BQ120" s="71"/>
      <c r="BR120" s="71"/>
    </row>
    <row r="121" spans="1:70" ht="25.5" customHeight="1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  <c r="AX121" s="161"/>
      <c r="AY121" s="161"/>
      <c r="AZ121" s="161"/>
      <c r="BA121" s="161"/>
      <c r="BB121" s="161"/>
      <c r="BC121" s="161"/>
      <c r="BD121" s="161"/>
      <c r="BE121" s="161"/>
      <c r="BF121" s="161"/>
      <c r="BG121" s="161"/>
      <c r="BH121" s="115"/>
      <c r="BI121" s="71"/>
      <c r="BJ121" s="152" t="s">
        <v>207</v>
      </c>
      <c r="BK121" s="71"/>
      <c r="BL121" s="71"/>
      <c r="BM121" s="71"/>
      <c r="BN121" s="71"/>
      <c r="BO121" s="71"/>
      <c r="BP121" s="71"/>
      <c r="BQ121" s="71"/>
      <c r="BR121" s="71"/>
    </row>
    <row r="122" spans="1:70" ht="25.5" customHeight="1">
      <c r="A122" s="161"/>
      <c r="B122" s="161"/>
      <c r="C122" s="71"/>
      <c r="D122" s="71"/>
      <c r="E122" s="162"/>
      <c r="F122" s="163"/>
      <c r="G122" s="163"/>
      <c r="H122" s="560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29"/>
      <c r="T122" s="529"/>
      <c r="U122" s="529"/>
      <c r="V122" s="529"/>
      <c r="W122" s="529"/>
      <c r="X122" s="529"/>
      <c r="Y122" s="529"/>
      <c r="Z122" s="529"/>
      <c r="AA122" s="529"/>
      <c r="AB122" s="529"/>
      <c r="AC122" s="529"/>
      <c r="AD122" s="529"/>
      <c r="AE122" s="529"/>
      <c r="AF122" s="529"/>
      <c r="AG122" s="529"/>
      <c r="AH122" s="529"/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529"/>
      <c r="AW122" s="529"/>
      <c r="AX122" s="529"/>
      <c r="AY122" s="529"/>
      <c r="AZ122" s="529"/>
      <c r="BA122" s="529"/>
      <c r="BB122" s="529"/>
      <c r="BC122" s="529"/>
      <c r="BD122" s="529"/>
      <c r="BE122" s="529"/>
      <c r="BF122" s="529"/>
      <c r="BG122" s="529"/>
      <c r="BH122" s="115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</row>
    <row r="123" spans="1:70" ht="25.5" customHeight="1">
      <c r="A123" s="161"/>
      <c r="B123" s="161"/>
      <c r="C123" s="71"/>
      <c r="D123" s="71"/>
      <c r="E123" s="162"/>
      <c r="F123" s="163"/>
      <c r="G123" s="163"/>
      <c r="H123" s="552" t="s">
        <v>268</v>
      </c>
      <c r="I123" s="529"/>
      <c r="J123" s="529"/>
      <c r="K123" s="529"/>
      <c r="L123" s="529"/>
      <c r="M123" s="529"/>
      <c r="N123" s="529"/>
      <c r="O123" s="529"/>
      <c r="P123" s="166"/>
      <c r="Q123" s="167"/>
      <c r="R123" s="167"/>
      <c r="S123" s="167"/>
      <c r="T123" s="168"/>
      <c r="U123" s="169"/>
      <c r="V123" s="169"/>
      <c r="W123" s="170"/>
      <c r="X123" s="551" t="s">
        <v>269</v>
      </c>
      <c r="Y123" s="523"/>
      <c r="Z123" s="523"/>
      <c r="AA123" s="523"/>
      <c r="AB123" s="523"/>
      <c r="AC123" s="523"/>
      <c r="AD123" s="523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15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</row>
    <row r="124" spans="1:70" ht="18" customHeight="1">
      <c r="A124" s="161"/>
      <c r="B124" s="161"/>
      <c r="C124" s="71"/>
      <c r="D124" s="71"/>
      <c r="E124" s="162"/>
      <c r="F124" s="163"/>
      <c r="G124" s="163"/>
      <c r="H124" s="166"/>
      <c r="I124" s="166"/>
      <c r="J124" s="166"/>
      <c r="K124" s="166"/>
      <c r="L124" s="166"/>
      <c r="M124" s="166"/>
      <c r="N124" s="166"/>
      <c r="O124" s="166"/>
      <c r="P124" s="166"/>
      <c r="Q124" s="71"/>
      <c r="R124" s="557" t="s">
        <v>271</v>
      </c>
      <c r="S124" s="503"/>
      <c r="T124" s="503"/>
      <c r="U124" s="503"/>
      <c r="V124" s="71"/>
      <c r="W124" s="71"/>
      <c r="X124" s="71"/>
      <c r="Y124" s="71"/>
      <c r="Z124" s="71"/>
      <c r="AA124" s="172" t="s">
        <v>272</v>
      </c>
      <c r="AB124" s="172"/>
      <c r="AC124" s="71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87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</row>
    <row r="125" spans="1:70" ht="25.5" customHeight="1">
      <c r="A125" s="161"/>
      <c r="B125" s="161"/>
      <c r="C125" s="71"/>
      <c r="D125" s="71"/>
      <c r="E125" s="162"/>
      <c r="F125" s="163"/>
      <c r="G125" s="16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4"/>
      <c r="R125" s="71"/>
      <c r="S125" s="71"/>
      <c r="T125" s="71"/>
      <c r="U125" s="71"/>
      <c r="V125" s="175"/>
      <c r="W125" s="176"/>
      <c r="X125" s="176"/>
      <c r="Y125" s="177"/>
      <c r="Z125" s="177"/>
      <c r="AA125" s="172"/>
      <c r="AB125" s="172"/>
      <c r="AC125" s="177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87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</row>
    <row r="126" spans="1:70" ht="30" customHeight="1">
      <c r="A126" s="161"/>
      <c r="B126" s="161"/>
      <c r="C126" s="71"/>
      <c r="D126" s="71"/>
      <c r="E126" s="162"/>
      <c r="F126" s="163"/>
      <c r="G126" s="163"/>
      <c r="H126" s="178" t="s">
        <v>273</v>
      </c>
      <c r="I126" s="178"/>
      <c r="J126" s="178"/>
      <c r="K126" s="178"/>
      <c r="L126" s="178"/>
      <c r="M126" s="178"/>
      <c r="N126" s="178"/>
      <c r="O126" s="178"/>
      <c r="P126" s="178"/>
      <c r="Q126" s="167"/>
      <c r="R126" s="167"/>
      <c r="S126" s="167"/>
      <c r="T126" s="168"/>
      <c r="U126" s="169"/>
      <c r="V126" s="169"/>
      <c r="W126" s="170"/>
      <c r="X126" s="551" t="s">
        <v>274</v>
      </c>
      <c r="Y126" s="523"/>
      <c r="Z126" s="523"/>
      <c r="AA126" s="523"/>
      <c r="AB126" s="523"/>
      <c r="AC126" s="523"/>
      <c r="AD126" s="523"/>
      <c r="AE126" s="179"/>
      <c r="AF126" s="180"/>
      <c r="AG126" s="179"/>
      <c r="AH126" s="179"/>
      <c r="AI126" s="552" t="s">
        <v>275</v>
      </c>
      <c r="AJ126" s="529"/>
      <c r="AK126" s="529"/>
      <c r="AL126" s="529"/>
      <c r="AM126" s="529"/>
      <c r="AN126" s="529"/>
      <c r="AO126" s="529"/>
      <c r="AP126" s="529"/>
      <c r="AQ126" s="529"/>
      <c r="AR126" s="529"/>
      <c r="AS126" s="529"/>
      <c r="AT126" s="529"/>
      <c r="AU126" s="529"/>
      <c r="AV126" s="529"/>
      <c r="AW126" s="167"/>
      <c r="AX126" s="167"/>
      <c r="AY126" s="167"/>
      <c r="AZ126" s="553" t="s">
        <v>276</v>
      </c>
      <c r="BA126" s="523"/>
      <c r="BB126" s="523"/>
      <c r="BC126" s="523"/>
      <c r="BD126" s="523"/>
      <c r="BE126" s="523"/>
      <c r="BF126" s="523"/>
      <c r="BG126" s="523"/>
      <c r="BH126" s="187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</row>
    <row r="127" spans="1:70" ht="16.5" customHeight="1">
      <c r="A127" s="161"/>
      <c r="B127" s="161"/>
      <c r="C127" s="71"/>
      <c r="D127" s="71"/>
      <c r="E127" s="162"/>
      <c r="F127" s="163"/>
      <c r="G127" s="163"/>
      <c r="H127" s="181"/>
      <c r="I127" s="182"/>
      <c r="J127" s="183"/>
      <c r="K127" s="184"/>
      <c r="L127" s="184"/>
      <c r="M127" s="183"/>
      <c r="N127" s="177"/>
      <c r="O127" s="177"/>
      <c r="P127" s="177"/>
      <c r="Q127" s="174"/>
      <c r="R127" s="557" t="s">
        <v>271</v>
      </c>
      <c r="S127" s="503"/>
      <c r="T127" s="503"/>
      <c r="U127" s="503"/>
      <c r="V127" s="175"/>
      <c r="W127" s="176"/>
      <c r="X127" s="176"/>
      <c r="Y127" s="177"/>
      <c r="Z127" s="177"/>
      <c r="AA127" s="172" t="s">
        <v>272</v>
      </c>
      <c r="AB127" s="185"/>
      <c r="AC127" s="177"/>
      <c r="AD127" s="186"/>
      <c r="AE127" s="186"/>
      <c r="AF127" s="186"/>
      <c r="AG127" s="186"/>
      <c r="AH127" s="186"/>
      <c r="AI127" s="186"/>
      <c r="AJ127" s="186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558" t="s">
        <v>271</v>
      </c>
      <c r="AY127" s="503"/>
      <c r="AZ127" s="503"/>
      <c r="BA127" s="176"/>
      <c r="BB127" s="175"/>
      <c r="BC127" s="172" t="s">
        <v>272</v>
      </c>
      <c r="BD127" s="172"/>
      <c r="BE127" s="177"/>
      <c r="BF127" s="177"/>
      <c r="BG127" s="176"/>
      <c r="BH127" s="163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</row>
    <row r="128" spans="1:70" ht="16.5" customHeight="1">
      <c r="A128" s="161"/>
      <c r="B128" s="16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190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</row>
    <row r="129" spans="1:70" ht="18.75" customHeight="1">
      <c r="A129" s="161"/>
      <c r="B129" s="161"/>
      <c r="C129" s="71"/>
      <c r="D129" s="71"/>
      <c r="E129" s="71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88"/>
      <c r="AG129" s="188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5"/>
      <c r="BJ129" s="5"/>
      <c r="BK129" s="5"/>
      <c r="BL129" s="5"/>
      <c r="BM129" s="5"/>
      <c r="BN129" s="5"/>
      <c r="BO129" s="5"/>
      <c r="BP129" s="5"/>
      <c r="BQ129" s="5"/>
      <c r="BR129" s="5"/>
    </row>
    <row r="130" spans="1:70" ht="16.5" customHeight="1">
      <c r="A130" s="161"/>
      <c r="B130" s="161"/>
      <c r="C130" s="71"/>
      <c r="D130" s="71"/>
      <c r="E130" s="71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5"/>
      <c r="BJ130" s="5"/>
      <c r="BK130" s="5"/>
      <c r="BL130" s="5"/>
      <c r="BM130" s="5"/>
      <c r="BN130" s="5"/>
      <c r="BO130" s="5"/>
      <c r="BP130" s="5"/>
      <c r="BQ130" s="5"/>
      <c r="BR130" s="5"/>
    </row>
    <row r="131" spans="1:70" ht="21.75" customHeight="1">
      <c r="A131" s="161"/>
      <c r="B131" s="161"/>
      <c r="C131" s="71"/>
      <c r="D131" s="71"/>
      <c r="E131" s="71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5"/>
      <c r="BJ131" s="5"/>
      <c r="BK131" s="5"/>
      <c r="BL131" s="5"/>
      <c r="BM131" s="5"/>
      <c r="BN131" s="5"/>
      <c r="BO131" s="5"/>
      <c r="BP131" s="5"/>
      <c r="BQ131" s="5"/>
      <c r="BR131" s="5"/>
    </row>
    <row r="132" spans="1:70" ht="23.25" customHeight="1">
      <c r="A132" s="5"/>
      <c r="B132" s="5"/>
      <c r="C132" s="71"/>
      <c r="D132" s="71"/>
      <c r="E132" s="71"/>
      <c r="F132" s="128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2"/>
      <c r="AD132" s="192"/>
      <c r="AE132" s="192"/>
      <c r="AF132" s="192"/>
      <c r="AG132" s="193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5"/>
      <c r="BJ132" s="5"/>
      <c r="BK132" s="5"/>
      <c r="BL132" s="5"/>
      <c r="BM132" s="5"/>
      <c r="BN132" s="5"/>
      <c r="BO132" s="5"/>
      <c r="BP132" s="5"/>
      <c r="BQ132" s="5"/>
      <c r="BR132" s="5"/>
    </row>
    <row r="133" spans="1:70" ht="24" customHeight="1">
      <c r="A133" s="5"/>
      <c r="B133" s="5"/>
      <c r="C133" s="5"/>
      <c r="D133" s="5"/>
      <c r="E133" s="5"/>
      <c r="F133" s="128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2"/>
      <c r="AD133" s="192"/>
      <c r="AE133" s="192"/>
      <c r="AF133" s="192"/>
      <c r="AG133" s="193"/>
      <c r="AH133" s="5"/>
      <c r="AI133" s="5"/>
      <c r="AJ133" s="5"/>
      <c r="AK133" s="5"/>
      <c r="AL133" s="5"/>
      <c r="AM133" s="5"/>
      <c r="AN133" s="5"/>
      <c r="AO133" s="5"/>
      <c r="AP133" s="5"/>
      <c r="AQ133" s="145"/>
      <c r="AR133" s="5"/>
      <c r="AS133" s="5"/>
      <c r="AT133" s="5"/>
      <c r="AU133" s="5"/>
      <c r="AV133" s="5"/>
      <c r="AW133" s="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83"/>
      <c r="BH133" s="115"/>
      <c r="BI133" s="5"/>
      <c r="BJ133" s="5"/>
      <c r="BK133" s="5"/>
      <c r="BL133" s="5"/>
      <c r="BM133" s="5"/>
      <c r="BN133" s="5"/>
      <c r="BO133" s="5"/>
      <c r="BP133" s="5"/>
      <c r="BQ133" s="5"/>
      <c r="BR133" s="5"/>
    </row>
    <row r="134" spans="1:7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194"/>
      <c r="O134" s="194"/>
      <c r="P134" s="5"/>
      <c r="Q134" s="5"/>
      <c r="R134" s="43"/>
      <c r="S134" s="43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19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43"/>
      <c r="AY134" s="5"/>
      <c r="AZ134" s="5"/>
      <c r="BA134" s="43"/>
      <c r="BB134" s="5"/>
      <c r="BC134" s="5"/>
      <c r="BD134" s="196"/>
      <c r="BE134" s="5"/>
      <c r="BF134" s="5"/>
      <c r="BG134" s="196"/>
      <c r="BH134" s="196"/>
      <c r="BI134" s="5"/>
      <c r="BJ134" s="5"/>
      <c r="BK134" s="5"/>
      <c r="BL134" s="5"/>
      <c r="BM134" s="5"/>
      <c r="BN134" s="5"/>
      <c r="BO134" s="5"/>
      <c r="BP134" s="5"/>
      <c r="BQ134" s="5"/>
      <c r="BR134" s="5"/>
    </row>
    <row r="135" spans="1:7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145"/>
      <c r="O135" s="145"/>
      <c r="P135" s="5"/>
      <c r="Q135" s="5"/>
      <c r="R135" s="197"/>
      <c r="S135" s="197"/>
      <c r="T135" s="5"/>
      <c r="U135" s="5"/>
      <c r="V135" s="5"/>
      <c r="W135" s="5"/>
      <c r="X135" s="5"/>
      <c r="Y135" s="5"/>
      <c r="Z135" s="5"/>
      <c r="AA135" s="5"/>
      <c r="AB135" s="5"/>
      <c r="AC135" s="195"/>
      <c r="AD135" s="195"/>
      <c r="AE135" s="195"/>
      <c r="AF135" s="19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</row>
    <row r="136" spans="1:7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198"/>
      <c r="Q136" s="19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195"/>
      <c r="AD136" s="195"/>
      <c r="AE136" s="195"/>
      <c r="AF136" s="19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145"/>
      <c r="AY136" s="5"/>
      <c r="AZ136" s="197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</row>
    <row r="137" spans="1:7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194"/>
      <c r="O137" s="194"/>
      <c r="P137" s="198"/>
      <c r="Q137" s="19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195"/>
      <c r="AD137" s="195"/>
      <c r="AE137" s="195"/>
      <c r="AF137" s="19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197"/>
      <c r="BA137" s="5"/>
      <c r="BB137" s="5"/>
      <c r="BC137" s="5"/>
      <c r="BD137" s="5"/>
      <c r="BE137" s="5"/>
      <c r="BF137" s="5"/>
      <c r="BG137" s="197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</row>
    <row r="138" spans="1:7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194"/>
      <c r="O138" s="194"/>
      <c r="P138" s="198"/>
      <c r="Q138" s="19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195"/>
      <c r="AD138" s="195"/>
      <c r="AE138" s="195"/>
      <c r="AF138" s="19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</row>
    <row r="139" spans="1:7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194"/>
      <c r="O139" s="194"/>
      <c r="P139" s="198"/>
      <c r="Q139" s="19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195"/>
      <c r="AD139" s="195"/>
      <c r="AE139" s="195"/>
      <c r="AF139" s="19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</row>
    <row r="140" spans="1:7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194"/>
      <c r="O140" s="194"/>
      <c r="P140" s="198"/>
      <c r="Q140" s="19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195"/>
      <c r="AD140" s="195"/>
      <c r="AE140" s="195"/>
      <c r="AF140" s="19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197"/>
      <c r="AZ140" s="197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</row>
    <row r="141" spans="1:7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194"/>
      <c r="O141" s="194"/>
      <c r="P141" s="198"/>
      <c r="Q141" s="19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195"/>
      <c r="AD141" s="195"/>
      <c r="AE141" s="195"/>
      <c r="AF141" s="19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</row>
    <row r="142" spans="1:7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194"/>
      <c r="O142" s="194"/>
      <c r="P142" s="198"/>
      <c r="Q142" s="19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195"/>
      <c r="AD142" s="195"/>
      <c r="AE142" s="195"/>
      <c r="AF142" s="19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</row>
    <row r="143" spans="1:7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194"/>
      <c r="O143" s="194"/>
      <c r="P143" s="198"/>
      <c r="Q143" s="19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195"/>
      <c r="AD143" s="195"/>
      <c r="AE143" s="195"/>
      <c r="AF143" s="19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</row>
    <row r="144" spans="1:7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194"/>
      <c r="O144" s="194"/>
      <c r="P144" s="198"/>
      <c r="Q144" s="19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195"/>
      <c r="AD144" s="195"/>
      <c r="AE144" s="195"/>
      <c r="AF144" s="19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</row>
    <row r="145" spans="1:7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194"/>
      <c r="O145" s="194"/>
      <c r="P145" s="198"/>
      <c r="Q145" s="19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195"/>
      <c r="AD145" s="195"/>
      <c r="AE145" s="195"/>
      <c r="AF145" s="19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</row>
    <row r="146" spans="1:7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194"/>
      <c r="O146" s="194"/>
      <c r="P146" s="198"/>
      <c r="Q146" s="19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195"/>
      <c r="AD146" s="195"/>
      <c r="AE146" s="195"/>
      <c r="AF146" s="19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</row>
    <row r="147" spans="1:7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194"/>
      <c r="O147" s="194"/>
      <c r="P147" s="198"/>
      <c r="Q147" s="19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195"/>
      <c r="AD147" s="195"/>
      <c r="AE147" s="195"/>
      <c r="AF147" s="19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</row>
    <row r="148" spans="1:7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194"/>
      <c r="O148" s="194"/>
      <c r="P148" s="198"/>
      <c r="Q148" s="19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195"/>
      <c r="AD148" s="195"/>
      <c r="AE148" s="195"/>
      <c r="AF148" s="19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</row>
    <row r="149" spans="1:7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194"/>
      <c r="O149" s="194"/>
      <c r="P149" s="198"/>
      <c r="Q149" s="19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195"/>
      <c r="AD149" s="195"/>
      <c r="AE149" s="195"/>
      <c r="AF149" s="19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</row>
    <row r="150" spans="1:7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194"/>
      <c r="O150" s="194"/>
      <c r="P150" s="198"/>
      <c r="Q150" s="19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195"/>
      <c r="AD150" s="195"/>
      <c r="AE150" s="195"/>
      <c r="AF150" s="19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</row>
    <row r="151" spans="1:7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194"/>
      <c r="O151" s="194"/>
      <c r="P151" s="198"/>
      <c r="Q151" s="19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195"/>
      <c r="AD151" s="195"/>
      <c r="AE151" s="195"/>
      <c r="AF151" s="19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</row>
    <row r="152" spans="1:7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194"/>
      <c r="O152" s="194"/>
      <c r="P152" s="198"/>
      <c r="Q152" s="19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195"/>
      <c r="AD152" s="195"/>
      <c r="AE152" s="195"/>
      <c r="AF152" s="19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</row>
    <row r="153" spans="1:7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194"/>
      <c r="O153" s="194"/>
      <c r="P153" s="198"/>
      <c r="Q153" s="19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195"/>
      <c r="AD153" s="195"/>
      <c r="AE153" s="195"/>
      <c r="AF153" s="19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</row>
    <row r="154" spans="1:7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194"/>
      <c r="O154" s="194"/>
      <c r="P154" s="198"/>
      <c r="Q154" s="19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195"/>
      <c r="AD154" s="195"/>
      <c r="AE154" s="195"/>
      <c r="AF154" s="19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</row>
    <row r="155" spans="1:7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194"/>
      <c r="O155" s="194"/>
      <c r="P155" s="198"/>
      <c r="Q155" s="19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195"/>
      <c r="AD155" s="195"/>
      <c r="AE155" s="195"/>
      <c r="AF155" s="19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</row>
    <row r="156" spans="1:7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194"/>
      <c r="O156" s="194"/>
      <c r="P156" s="198"/>
      <c r="Q156" s="19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195"/>
      <c r="AD156" s="195"/>
      <c r="AE156" s="195"/>
      <c r="AF156" s="19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</row>
    <row r="157" spans="1:7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194"/>
      <c r="O157" s="194"/>
      <c r="P157" s="198"/>
      <c r="Q157" s="19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195"/>
      <c r="AD157" s="195"/>
      <c r="AE157" s="195"/>
      <c r="AF157" s="19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</row>
    <row r="158" spans="1:7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194"/>
      <c r="O158" s="194"/>
      <c r="P158" s="198"/>
      <c r="Q158" s="19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195"/>
      <c r="AD158" s="195"/>
      <c r="AE158" s="195"/>
      <c r="AF158" s="19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</row>
    <row r="159" spans="1:7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194"/>
      <c r="O159" s="194"/>
      <c r="P159" s="198"/>
      <c r="Q159" s="19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195"/>
      <c r="AD159" s="195"/>
      <c r="AE159" s="195"/>
      <c r="AF159" s="19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</row>
    <row r="160" spans="1:7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194"/>
      <c r="O160" s="194"/>
      <c r="P160" s="198"/>
      <c r="Q160" s="19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195"/>
      <c r="AD160" s="195"/>
      <c r="AE160" s="195"/>
      <c r="AF160" s="19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</row>
    <row r="161" spans="1:7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194"/>
      <c r="O161" s="194"/>
      <c r="P161" s="198"/>
      <c r="Q161" s="19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195"/>
      <c r="AD161" s="195"/>
      <c r="AE161" s="195"/>
      <c r="AF161" s="19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</row>
    <row r="162" spans="1:7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194"/>
      <c r="O162" s="194"/>
      <c r="P162" s="198"/>
      <c r="Q162" s="19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195"/>
      <c r="AD162" s="195"/>
      <c r="AE162" s="195"/>
      <c r="AF162" s="19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</row>
    <row r="163" spans="1:7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194"/>
      <c r="O163" s="194"/>
      <c r="P163" s="198"/>
      <c r="Q163" s="19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195"/>
      <c r="AD163" s="195"/>
      <c r="AE163" s="195"/>
      <c r="AF163" s="19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</row>
    <row r="164" spans="1:7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194"/>
      <c r="O164" s="194"/>
      <c r="P164" s="198"/>
      <c r="Q164" s="19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195"/>
      <c r="AD164" s="195"/>
      <c r="AE164" s="195"/>
      <c r="AF164" s="19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</row>
    <row r="165" spans="1:7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194"/>
      <c r="O165" s="194"/>
      <c r="P165" s="198"/>
      <c r="Q165" s="19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195"/>
      <c r="AD165" s="195"/>
      <c r="AE165" s="195"/>
      <c r="AF165" s="19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</row>
    <row r="166" spans="1:7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194"/>
      <c r="O166" s="194"/>
      <c r="P166" s="198"/>
      <c r="Q166" s="19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195"/>
      <c r="AD166" s="195"/>
      <c r="AE166" s="195"/>
      <c r="AF166" s="19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</row>
    <row r="167" spans="1:7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194"/>
      <c r="O167" s="194"/>
      <c r="P167" s="198"/>
      <c r="Q167" s="19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195"/>
      <c r="AD167" s="195"/>
      <c r="AE167" s="195"/>
      <c r="AF167" s="19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</row>
    <row r="168" spans="1:7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194"/>
      <c r="O168" s="194"/>
      <c r="P168" s="198"/>
      <c r="Q168" s="19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195"/>
      <c r="AD168" s="195"/>
      <c r="AE168" s="195"/>
      <c r="AF168" s="19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</row>
    <row r="169" spans="1:7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194"/>
      <c r="O169" s="194"/>
      <c r="P169" s="198"/>
      <c r="Q169" s="19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195"/>
      <c r="AD169" s="195"/>
      <c r="AE169" s="195"/>
      <c r="AF169" s="19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</row>
    <row r="170" spans="1: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194"/>
      <c r="O170" s="194"/>
      <c r="P170" s="198"/>
      <c r="Q170" s="19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195"/>
      <c r="AD170" s="195"/>
      <c r="AE170" s="195"/>
      <c r="AF170" s="19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</row>
    <row r="171" spans="1:7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194"/>
      <c r="O171" s="194"/>
      <c r="P171" s="198"/>
      <c r="Q171" s="19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195"/>
      <c r="AD171" s="195"/>
      <c r="AE171" s="195"/>
      <c r="AF171" s="19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</row>
    <row r="172" spans="1:7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194"/>
      <c r="O172" s="194"/>
      <c r="P172" s="198"/>
      <c r="Q172" s="19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195"/>
      <c r="AD172" s="195"/>
      <c r="AE172" s="195"/>
      <c r="AF172" s="19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</row>
    <row r="173" spans="1:7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194"/>
      <c r="O173" s="194"/>
      <c r="P173" s="198"/>
      <c r="Q173" s="19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195"/>
      <c r="AD173" s="195"/>
      <c r="AE173" s="195"/>
      <c r="AF173" s="19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</row>
    <row r="174" spans="1:7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194"/>
      <c r="O174" s="194"/>
      <c r="P174" s="198"/>
      <c r="Q174" s="19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195"/>
      <c r="AD174" s="195"/>
      <c r="AE174" s="195"/>
      <c r="AF174" s="19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</row>
    <row r="175" spans="1:7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194"/>
      <c r="O175" s="194"/>
      <c r="P175" s="198"/>
      <c r="Q175" s="19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195"/>
      <c r="AD175" s="195"/>
      <c r="AE175" s="195"/>
      <c r="AF175" s="19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</row>
    <row r="176" spans="1:7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194"/>
      <c r="O176" s="194"/>
      <c r="P176" s="198"/>
      <c r="Q176" s="19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195"/>
      <c r="AD176" s="195"/>
      <c r="AE176" s="195"/>
      <c r="AF176" s="19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</row>
    <row r="177" spans="1:7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194"/>
      <c r="O177" s="194"/>
      <c r="P177" s="198"/>
      <c r="Q177" s="198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195"/>
      <c r="AD177" s="195"/>
      <c r="AE177" s="195"/>
      <c r="AF177" s="19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</row>
    <row r="178" spans="1:7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194"/>
      <c r="O178" s="194"/>
      <c r="P178" s="198"/>
      <c r="Q178" s="198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195"/>
      <c r="AD178" s="195"/>
      <c r="AE178" s="195"/>
      <c r="AF178" s="19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</row>
    <row r="179" spans="1:7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194"/>
      <c r="O179" s="194"/>
      <c r="P179" s="198"/>
      <c r="Q179" s="19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195"/>
      <c r="AD179" s="195"/>
      <c r="AE179" s="195"/>
      <c r="AF179" s="19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</row>
    <row r="180" spans="1:7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194"/>
      <c r="O180" s="194"/>
      <c r="P180" s="198"/>
      <c r="Q180" s="198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195"/>
      <c r="AD180" s="195"/>
      <c r="AE180" s="195"/>
      <c r="AF180" s="19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</row>
    <row r="181" spans="1:7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194"/>
      <c r="O181" s="194"/>
      <c r="P181" s="198"/>
      <c r="Q181" s="198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195"/>
      <c r="AD181" s="195"/>
      <c r="AE181" s="195"/>
      <c r="AF181" s="19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</row>
    <row r="182" spans="1:7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194"/>
      <c r="O182" s="194"/>
      <c r="P182" s="198"/>
      <c r="Q182" s="198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195"/>
      <c r="AD182" s="195"/>
      <c r="AE182" s="195"/>
      <c r="AF182" s="19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</row>
    <row r="183" spans="1:7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194"/>
      <c r="O183" s="194"/>
      <c r="P183" s="198"/>
      <c r="Q183" s="198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195"/>
      <c r="AD183" s="195"/>
      <c r="AE183" s="195"/>
      <c r="AF183" s="19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</row>
    <row r="184" spans="1:7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194"/>
      <c r="O184" s="194"/>
      <c r="P184" s="198"/>
      <c r="Q184" s="198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195"/>
      <c r="AD184" s="195"/>
      <c r="AE184" s="195"/>
      <c r="AF184" s="19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</row>
    <row r="185" spans="1:7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194"/>
      <c r="O185" s="194"/>
      <c r="P185" s="198"/>
      <c r="Q185" s="19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195"/>
      <c r="AD185" s="195"/>
      <c r="AE185" s="195"/>
      <c r="AF185" s="19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</row>
    <row r="186" spans="1:7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194"/>
      <c r="O186" s="194"/>
      <c r="P186" s="198"/>
      <c r="Q186" s="19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195"/>
      <c r="AD186" s="195"/>
      <c r="AE186" s="195"/>
      <c r="AF186" s="19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</row>
    <row r="187" spans="1:7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194"/>
      <c r="O187" s="194"/>
      <c r="P187" s="198"/>
      <c r="Q187" s="19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195"/>
      <c r="AD187" s="195"/>
      <c r="AE187" s="195"/>
      <c r="AF187" s="19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</row>
    <row r="188" spans="1:7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194"/>
      <c r="O188" s="194"/>
      <c r="P188" s="198"/>
      <c r="Q188" s="19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195"/>
      <c r="AD188" s="195"/>
      <c r="AE188" s="195"/>
      <c r="AF188" s="19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</row>
    <row r="189" spans="1:7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194"/>
      <c r="O189" s="194"/>
      <c r="P189" s="198"/>
      <c r="Q189" s="19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195"/>
      <c r="AD189" s="195"/>
      <c r="AE189" s="195"/>
      <c r="AF189" s="19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</row>
    <row r="190" spans="1:7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194"/>
      <c r="O190" s="194"/>
      <c r="P190" s="198"/>
      <c r="Q190" s="19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195"/>
      <c r="AD190" s="195"/>
      <c r="AE190" s="195"/>
      <c r="AF190" s="19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</row>
    <row r="191" spans="1:7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194"/>
      <c r="O191" s="194"/>
      <c r="P191" s="198"/>
      <c r="Q191" s="19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195"/>
      <c r="AD191" s="195"/>
      <c r="AE191" s="195"/>
      <c r="AF191" s="19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</row>
    <row r="192" spans="1:7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194"/>
      <c r="O192" s="194"/>
      <c r="P192" s="198"/>
      <c r="Q192" s="19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195"/>
      <c r="AD192" s="195"/>
      <c r="AE192" s="195"/>
      <c r="AF192" s="19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</row>
    <row r="193" spans="1:7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194"/>
      <c r="O193" s="194"/>
      <c r="P193" s="198"/>
      <c r="Q193" s="19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195"/>
      <c r="AD193" s="195"/>
      <c r="AE193" s="195"/>
      <c r="AF193" s="19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</row>
    <row r="194" spans="1:7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194"/>
      <c r="O194" s="194"/>
      <c r="P194" s="198"/>
      <c r="Q194" s="19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195"/>
      <c r="AD194" s="195"/>
      <c r="AE194" s="195"/>
      <c r="AF194" s="19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</row>
    <row r="195" spans="1:7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194"/>
      <c r="O195" s="194"/>
      <c r="P195" s="198"/>
      <c r="Q195" s="19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195"/>
      <c r="AD195" s="195"/>
      <c r="AE195" s="195"/>
      <c r="AF195" s="19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</row>
    <row r="196" spans="1:7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194"/>
      <c r="O196" s="194"/>
      <c r="P196" s="198"/>
      <c r="Q196" s="19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195"/>
      <c r="AD196" s="195"/>
      <c r="AE196" s="195"/>
      <c r="AF196" s="19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</row>
    <row r="197" spans="1:7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194"/>
      <c r="O197" s="194"/>
      <c r="P197" s="198"/>
      <c r="Q197" s="19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195"/>
      <c r="AD197" s="195"/>
      <c r="AE197" s="195"/>
      <c r="AF197" s="19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</row>
    <row r="198" spans="1:7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194"/>
      <c r="O198" s="194"/>
      <c r="P198" s="198"/>
      <c r="Q198" s="19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195"/>
      <c r="AD198" s="195"/>
      <c r="AE198" s="195"/>
      <c r="AF198" s="19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</row>
    <row r="199" spans="1:7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194"/>
      <c r="O199" s="194"/>
      <c r="P199" s="198"/>
      <c r="Q199" s="19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195"/>
      <c r="AD199" s="195"/>
      <c r="AE199" s="195"/>
      <c r="AF199" s="19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</row>
    <row r="200" spans="1:7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194"/>
      <c r="O200" s="194"/>
      <c r="P200" s="198"/>
      <c r="Q200" s="19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195"/>
      <c r="AD200" s="195"/>
      <c r="AE200" s="195"/>
      <c r="AF200" s="19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</row>
    <row r="201" spans="1:7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194"/>
      <c r="O201" s="194"/>
      <c r="P201" s="198"/>
      <c r="Q201" s="19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195"/>
      <c r="AD201" s="195"/>
      <c r="AE201" s="195"/>
      <c r="AF201" s="19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</row>
    <row r="202" spans="1:7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194"/>
      <c r="O202" s="194"/>
      <c r="P202" s="198"/>
      <c r="Q202" s="19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195"/>
      <c r="AD202" s="195"/>
      <c r="AE202" s="195"/>
      <c r="AF202" s="19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</row>
    <row r="203" spans="1:7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194"/>
      <c r="O203" s="194"/>
      <c r="P203" s="198"/>
      <c r="Q203" s="19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195"/>
      <c r="AD203" s="195"/>
      <c r="AE203" s="195"/>
      <c r="AF203" s="19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</row>
    <row r="204" spans="1:7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194"/>
      <c r="O204" s="194"/>
      <c r="P204" s="198"/>
      <c r="Q204" s="19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195"/>
      <c r="AD204" s="195"/>
      <c r="AE204" s="195"/>
      <c r="AF204" s="19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</row>
    <row r="205" spans="1:7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194"/>
      <c r="O205" s="194"/>
      <c r="P205" s="198"/>
      <c r="Q205" s="198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195"/>
      <c r="AD205" s="195"/>
      <c r="AE205" s="195"/>
      <c r="AF205" s="19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</row>
    <row r="206" spans="1:7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194"/>
      <c r="O206" s="194"/>
      <c r="P206" s="198"/>
      <c r="Q206" s="19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195"/>
      <c r="AD206" s="195"/>
      <c r="AE206" s="195"/>
      <c r="AF206" s="19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</row>
    <row r="207" spans="1:7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194"/>
      <c r="O207" s="194"/>
      <c r="P207" s="198"/>
      <c r="Q207" s="19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195"/>
      <c r="AD207" s="195"/>
      <c r="AE207" s="195"/>
      <c r="AF207" s="19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</row>
    <row r="208" spans="1:7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194"/>
      <c r="O208" s="194"/>
      <c r="P208" s="198"/>
      <c r="Q208" s="19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195"/>
      <c r="AD208" s="195"/>
      <c r="AE208" s="195"/>
      <c r="AF208" s="19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</row>
    <row r="209" spans="1:7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194"/>
      <c r="O209" s="194"/>
      <c r="P209" s="198"/>
      <c r="Q209" s="19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195"/>
      <c r="AD209" s="195"/>
      <c r="AE209" s="195"/>
      <c r="AF209" s="19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</row>
    <row r="210" spans="1:7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194"/>
      <c r="O210" s="194"/>
      <c r="P210" s="198"/>
      <c r="Q210" s="19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195"/>
      <c r="AD210" s="195"/>
      <c r="AE210" s="195"/>
      <c r="AF210" s="19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</row>
    <row r="211" spans="1:7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194"/>
      <c r="O211" s="194"/>
      <c r="P211" s="198"/>
      <c r="Q211" s="19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195"/>
      <c r="AD211" s="195"/>
      <c r="AE211" s="195"/>
      <c r="AF211" s="19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</row>
    <row r="212" spans="1:7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194"/>
      <c r="O212" s="194"/>
      <c r="P212" s="198"/>
      <c r="Q212" s="19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195"/>
      <c r="AD212" s="195"/>
      <c r="AE212" s="195"/>
      <c r="AF212" s="19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</row>
    <row r="213" spans="1:7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194"/>
      <c r="O213" s="194"/>
      <c r="P213" s="198"/>
      <c r="Q213" s="19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195"/>
      <c r="AD213" s="195"/>
      <c r="AE213" s="195"/>
      <c r="AF213" s="19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</row>
    <row r="214" spans="1:7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194"/>
      <c r="O214" s="194"/>
      <c r="P214" s="198"/>
      <c r="Q214" s="19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195"/>
      <c r="AD214" s="195"/>
      <c r="AE214" s="195"/>
      <c r="AF214" s="19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</row>
    <row r="215" spans="1:7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194"/>
      <c r="O215" s="194"/>
      <c r="P215" s="198"/>
      <c r="Q215" s="19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195"/>
      <c r="AD215" s="195"/>
      <c r="AE215" s="195"/>
      <c r="AF215" s="19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</row>
    <row r="216" spans="1:7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194"/>
      <c r="O216" s="194"/>
      <c r="P216" s="198"/>
      <c r="Q216" s="19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195"/>
      <c r="AD216" s="195"/>
      <c r="AE216" s="195"/>
      <c r="AF216" s="19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</row>
    <row r="217" spans="1:7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194"/>
      <c r="O217" s="194"/>
      <c r="P217" s="198"/>
      <c r="Q217" s="19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195"/>
      <c r="AD217" s="195"/>
      <c r="AE217" s="195"/>
      <c r="AF217" s="19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</row>
    <row r="218" spans="1:7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194"/>
      <c r="O218" s="194"/>
      <c r="P218" s="198"/>
      <c r="Q218" s="19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195"/>
      <c r="AD218" s="195"/>
      <c r="AE218" s="195"/>
      <c r="AF218" s="19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</row>
    <row r="219" spans="1:7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194"/>
      <c r="O219" s="194"/>
      <c r="P219" s="198"/>
      <c r="Q219" s="19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195"/>
      <c r="AD219" s="195"/>
      <c r="AE219" s="195"/>
      <c r="AF219" s="19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</row>
    <row r="220" spans="1:7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194"/>
      <c r="O220" s="194"/>
      <c r="P220" s="198"/>
      <c r="Q220" s="19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195"/>
      <c r="AD220" s="195"/>
      <c r="AE220" s="195"/>
      <c r="AF220" s="19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</row>
    <row r="221" spans="1:7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194"/>
      <c r="O221" s="194"/>
      <c r="P221" s="198"/>
      <c r="Q221" s="19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195"/>
      <c r="AD221" s="195"/>
      <c r="AE221" s="195"/>
      <c r="AF221" s="19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</row>
    <row r="222" spans="1:7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194"/>
      <c r="O222" s="194"/>
      <c r="P222" s="198"/>
      <c r="Q222" s="19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195"/>
      <c r="AD222" s="195"/>
      <c r="AE222" s="195"/>
      <c r="AF222" s="19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</row>
    <row r="223" spans="1:7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194"/>
      <c r="O223" s="194"/>
      <c r="P223" s="198"/>
      <c r="Q223" s="19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195"/>
      <c r="AD223" s="195"/>
      <c r="AE223" s="195"/>
      <c r="AF223" s="19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</row>
    <row r="224" spans="1:7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194"/>
      <c r="O224" s="194"/>
      <c r="P224" s="198"/>
      <c r="Q224" s="19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195"/>
      <c r="AD224" s="195"/>
      <c r="AE224" s="195"/>
      <c r="AF224" s="19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</row>
    <row r="225" spans="1:7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194"/>
      <c r="O225" s="194"/>
      <c r="P225" s="198"/>
      <c r="Q225" s="19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195"/>
      <c r="AD225" s="195"/>
      <c r="AE225" s="195"/>
      <c r="AF225" s="19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</row>
    <row r="226" spans="1:7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194"/>
      <c r="O226" s="194"/>
      <c r="P226" s="198"/>
      <c r="Q226" s="19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195"/>
      <c r="AD226" s="195"/>
      <c r="AE226" s="195"/>
      <c r="AF226" s="19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</row>
    <row r="227" spans="1:7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194"/>
      <c r="O227" s="194"/>
      <c r="P227" s="198"/>
      <c r="Q227" s="19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195"/>
      <c r="AD227" s="195"/>
      <c r="AE227" s="195"/>
      <c r="AF227" s="19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</row>
    <row r="228" spans="1:7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194"/>
      <c r="O228" s="194"/>
      <c r="P228" s="198"/>
      <c r="Q228" s="19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195"/>
      <c r="AD228" s="195"/>
      <c r="AE228" s="195"/>
      <c r="AF228" s="19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</row>
    <row r="229" spans="1:7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194"/>
      <c r="O229" s="194"/>
      <c r="P229" s="198"/>
      <c r="Q229" s="19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195"/>
      <c r="AD229" s="195"/>
      <c r="AE229" s="195"/>
      <c r="AF229" s="19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</row>
    <row r="230" spans="1:7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194"/>
      <c r="O230" s="194"/>
      <c r="P230" s="198"/>
      <c r="Q230" s="19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195"/>
      <c r="AD230" s="195"/>
      <c r="AE230" s="195"/>
      <c r="AF230" s="19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</row>
    <row r="231" spans="1:7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194"/>
      <c r="O231" s="194"/>
      <c r="P231" s="198"/>
      <c r="Q231" s="19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195"/>
      <c r="AD231" s="195"/>
      <c r="AE231" s="195"/>
      <c r="AF231" s="19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</row>
    <row r="232" spans="1:7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194"/>
      <c r="O232" s="194"/>
      <c r="P232" s="198"/>
      <c r="Q232" s="19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195"/>
      <c r="AD232" s="195"/>
      <c r="AE232" s="195"/>
      <c r="AF232" s="19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</row>
    <row r="233" spans="1:7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194"/>
      <c r="O233" s="194"/>
      <c r="P233" s="198"/>
      <c r="Q233" s="19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195"/>
      <c r="AD233" s="195"/>
      <c r="AE233" s="195"/>
      <c r="AF233" s="19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</row>
    <row r="234" spans="1:7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194"/>
      <c r="O234" s="194"/>
      <c r="P234" s="198"/>
      <c r="Q234" s="19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195"/>
      <c r="AD234" s="195"/>
      <c r="AE234" s="195"/>
      <c r="AF234" s="19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</row>
    <row r="235" spans="1:7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194"/>
      <c r="O235" s="194"/>
      <c r="P235" s="198"/>
      <c r="Q235" s="19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195"/>
      <c r="AD235" s="195"/>
      <c r="AE235" s="195"/>
      <c r="AF235" s="19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</row>
    <row r="236" spans="1:7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194"/>
      <c r="O236" s="194"/>
      <c r="P236" s="198"/>
      <c r="Q236" s="19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195"/>
      <c r="AD236" s="195"/>
      <c r="AE236" s="195"/>
      <c r="AF236" s="19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</row>
    <row r="237" spans="1:7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194"/>
      <c r="O237" s="194"/>
      <c r="P237" s="198"/>
      <c r="Q237" s="19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195"/>
      <c r="AD237" s="195"/>
      <c r="AE237" s="195"/>
      <c r="AF237" s="19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</row>
    <row r="238" spans="1:7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194"/>
      <c r="O238" s="194"/>
      <c r="P238" s="198"/>
      <c r="Q238" s="19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195"/>
      <c r="AD238" s="195"/>
      <c r="AE238" s="195"/>
      <c r="AF238" s="19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</row>
    <row r="239" spans="1:7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194"/>
      <c r="O239" s="194"/>
      <c r="P239" s="198"/>
      <c r="Q239" s="19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195"/>
      <c r="AD239" s="195"/>
      <c r="AE239" s="195"/>
      <c r="AF239" s="19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</row>
    <row r="240" spans="1:7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194"/>
      <c r="O240" s="194"/>
      <c r="P240" s="198"/>
      <c r="Q240" s="19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195"/>
      <c r="AD240" s="195"/>
      <c r="AE240" s="195"/>
      <c r="AF240" s="19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</row>
    <row r="241" spans="1:7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194"/>
      <c r="O241" s="194"/>
      <c r="P241" s="198"/>
      <c r="Q241" s="19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195"/>
      <c r="AD241" s="195"/>
      <c r="AE241" s="195"/>
      <c r="AF241" s="19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</row>
    <row r="242" spans="1:7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194"/>
      <c r="O242" s="194"/>
      <c r="P242" s="198"/>
      <c r="Q242" s="19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195"/>
      <c r="AD242" s="195"/>
      <c r="AE242" s="195"/>
      <c r="AF242" s="19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</row>
    <row r="243" spans="1:7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194"/>
      <c r="O243" s="194"/>
      <c r="P243" s="198"/>
      <c r="Q243" s="19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195"/>
      <c r="AD243" s="195"/>
      <c r="AE243" s="195"/>
      <c r="AF243" s="19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</row>
    <row r="244" spans="1:7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194"/>
      <c r="O244" s="194"/>
      <c r="P244" s="198"/>
      <c r="Q244" s="19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195"/>
      <c r="AD244" s="195"/>
      <c r="AE244" s="195"/>
      <c r="AF244" s="19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</row>
    <row r="245" spans="1:7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194"/>
      <c r="O245" s="194"/>
      <c r="P245" s="198"/>
      <c r="Q245" s="19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195"/>
      <c r="AD245" s="195"/>
      <c r="AE245" s="195"/>
      <c r="AF245" s="19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</row>
    <row r="246" spans="1:7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194"/>
      <c r="O246" s="194"/>
      <c r="P246" s="198"/>
      <c r="Q246" s="19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195"/>
      <c r="AD246" s="195"/>
      <c r="AE246" s="195"/>
      <c r="AF246" s="19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</row>
    <row r="247" spans="1:7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194"/>
      <c r="O247" s="194"/>
      <c r="P247" s="198"/>
      <c r="Q247" s="19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195"/>
      <c r="AD247" s="195"/>
      <c r="AE247" s="195"/>
      <c r="AF247" s="19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</row>
    <row r="248" spans="1:7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194"/>
      <c r="O248" s="194"/>
      <c r="P248" s="198"/>
      <c r="Q248" s="19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195"/>
      <c r="AD248" s="195"/>
      <c r="AE248" s="195"/>
      <c r="AF248" s="19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</row>
    <row r="249" spans="1:7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194"/>
      <c r="O249" s="194"/>
      <c r="P249" s="198"/>
      <c r="Q249" s="19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195"/>
      <c r="AD249" s="195"/>
      <c r="AE249" s="195"/>
      <c r="AF249" s="19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</row>
    <row r="250" spans="1:7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194"/>
      <c r="O250" s="194"/>
      <c r="P250" s="198"/>
      <c r="Q250" s="19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195"/>
      <c r="AD250" s="195"/>
      <c r="AE250" s="195"/>
      <c r="AF250" s="19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</row>
    <row r="251" spans="1:7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194"/>
      <c r="O251" s="194"/>
      <c r="P251" s="198"/>
      <c r="Q251" s="19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195"/>
      <c r="AD251" s="195"/>
      <c r="AE251" s="195"/>
      <c r="AF251" s="19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</row>
    <row r="252" spans="1:7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194"/>
      <c r="O252" s="194"/>
      <c r="P252" s="198"/>
      <c r="Q252" s="19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195"/>
      <c r="AD252" s="195"/>
      <c r="AE252" s="195"/>
      <c r="AF252" s="19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</row>
    <row r="253" spans="1:7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194"/>
      <c r="O253" s="194"/>
      <c r="P253" s="198"/>
      <c r="Q253" s="19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195"/>
      <c r="AD253" s="195"/>
      <c r="AE253" s="195"/>
      <c r="AF253" s="19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</row>
    <row r="254" spans="1:7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194"/>
      <c r="O254" s="194"/>
      <c r="P254" s="198"/>
      <c r="Q254" s="19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195"/>
      <c r="AD254" s="195"/>
      <c r="AE254" s="195"/>
      <c r="AF254" s="19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</row>
    <row r="255" spans="1:7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194"/>
      <c r="O255" s="194"/>
      <c r="P255" s="198"/>
      <c r="Q255" s="19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195"/>
      <c r="AD255" s="195"/>
      <c r="AE255" s="195"/>
      <c r="AF255" s="19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</row>
    <row r="256" spans="1:7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194"/>
      <c r="O256" s="194"/>
      <c r="P256" s="198"/>
      <c r="Q256" s="19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195"/>
      <c r="AD256" s="195"/>
      <c r="AE256" s="195"/>
      <c r="AF256" s="19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</row>
    <row r="257" spans="1:7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194"/>
      <c r="O257" s="194"/>
      <c r="P257" s="198"/>
      <c r="Q257" s="19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195"/>
      <c r="AD257" s="195"/>
      <c r="AE257" s="195"/>
      <c r="AF257" s="19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</row>
    <row r="258" spans="1:7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194"/>
      <c r="O258" s="194"/>
      <c r="P258" s="198"/>
      <c r="Q258" s="19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195"/>
      <c r="AD258" s="195"/>
      <c r="AE258" s="195"/>
      <c r="AF258" s="19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</row>
    <row r="259" spans="1:7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194"/>
      <c r="O259" s="194"/>
      <c r="P259" s="198"/>
      <c r="Q259" s="19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195"/>
      <c r="AD259" s="195"/>
      <c r="AE259" s="195"/>
      <c r="AF259" s="19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</row>
    <row r="260" spans="1:7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194"/>
      <c r="O260" s="194"/>
      <c r="P260" s="198"/>
      <c r="Q260" s="19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195"/>
      <c r="AD260" s="195"/>
      <c r="AE260" s="195"/>
      <c r="AF260" s="19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</row>
    <row r="261" spans="1:7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194"/>
      <c r="O261" s="194"/>
      <c r="P261" s="198"/>
      <c r="Q261" s="19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195"/>
      <c r="AD261" s="195"/>
      <c r="AE261" s="195"/>
      <c r="AF261" s="19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</row>
    <row r="262" spans="1:7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194"/>
      <c r="O262" s="194"/>
      <c r="P262" s="198"/>
      <c r="Q262" s="19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195"/>
      <c r="AD262" s="195"/>
      <c r="AE262" s="195"/>
      <c r="AF262" s="19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</row>
    <row r="263" spans="1:7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194"/>
      <c r="O263" s="194"/>
      <c r="P263" s="198"/>
      <c r="Q263" s="19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195"/>
      <c r="AD263" s="195"/>
      <c r="AE263" s="195"/>
      <c r="AF263" s="19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</row>
    <row r="264" spans="1:7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194"/>
      <c r="O264" s="194"/>
      <c r="P264" s="198"/>
      <c r="Q264" s="19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195"/>
      <c r="AD264" s="195"/>
      <c r="AE264" s="195"/>
      <c r="AF264" s="19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</row>
    <row r="265" spans="1:7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194"/>
      <c r="O265" s="194"/>
      <c r="P265" s="198"/>
      <c r="Q265" s="19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195"/>
      <c r="AD265" s="195"/>
      <c r="AE265" s="195"/>
      <c r="AF265" s="19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</row>
    <row r="266" spans="1:7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194"/>
      <c r="O266" s="194"/>
      <c r="P266" s="198"/>
      <c r="Q266" s="19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195"/>
      <c r="AD266" s="195"/>
      <c r="AE266" s="195"/>
      <c r="AF266" s="19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</row>
    <row r="267" spans="1:7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194"/>
      <c r="O267" s="194"/>
      <c r="P267" s="198"/>
      <c r="Q267" s="19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195"/>
      <c r="AD267" s="195"/>
      <c r="AE267" s="195"/>
      <c r="AF267" s="19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</row>
    <row r="268" spans="1:7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194"/>
      <c r="O268" s="194"/>
      <c r="P268" s="198"/>
      <c r="Q268" s="19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195"/>
      <c r="AD268" s="195"/>
      <c r="AE268" s="195"/>
      <c r="AF268" s="19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</row>
    <row r="269" spans="1:7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194"/>
      <c r="O269" s="194"/>
      <c r="P269" s="198"/>
      <c r="Q269" s="19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195"/>
      <c r="AD269" s="195"/>
      <c r="AE269" s="195"/>
      <c r="AF269" s="19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</row>
    <row r="270" spans="1:7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194"/>
      <c r="O270" s="194"/>
      <c r="P270" s="198"/>
      <c r="Q270" s="19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195"/>
      <c r="AD270" s="195"/>
      <c r="AE270" s="195"/>
      <c r="AF270" s="19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</row>
    <row r="271" spans="1:7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194"/>
      <c r="O271" s="194"/>
      <c r="P271" s="198"/>
      <c r="Q271" s="19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195"/>
      <c r="AD271" s="195"/>
      <c r="AE271" s="195"/>
      <c r="AF271" s="19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</row>
    <row r="272" spans="1:7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194"/>
      <c r="O272" s="194"/>
      <c r="P272" s="198"/>
      <c r="Q272" s="19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195"/>
      <c r="AD272" s="195"/>
      <c r="AE272" s="195"/>
      <c r="AF272" s="19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</row>
    <row r="273" spans="1:7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194"/>
      <c r="O273" s="194"/>
      <c r="P273" s="198"/>
      <c r="Q273" s="19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195"/>
      <c r="AD273" s="195"/>
      <c r="AE273" s="195"/>
      <c r="AF273" s="19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</row>
    <row r="274" spans="1:7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194"/>
      <c r="O274" s="194"/>
      <c r="P274" s="198"/>
      <c r="Q274" s="19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195"/>
      <c r="AD274" s="195"/>
      <c r="AE274" s="195"/>
      <c r="AF274" s="19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</row>
    <row r="275" spans="1:7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194"/>
      <c r="O275" s="194"/>
      <c r="P275" s="198"/>
      <c r="Q275" s="19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195"/>
      <c r="AD275" s="195"/>
      <c r="AE275" s="195"/>
      <c r="AF275" s="19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</row>
    <row r="276" spans="1:7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194"/>
      <c r="O276" s="194"/>
      <c r="P276" s="198"/>
      <c r="Q276" s="19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195"/>
      <c r="AD276" s="195"/>
      <c r="AE276" s="195"/>
      <c r="AF276" s="19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</row>
    <row r="277" spans="1:7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194"/>
      <c r="O277" s="194"/>
      <c r="P277" s="198"/>
      <c r="Q277" s="19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195"/>
      <c r="AD277" s="195"/>
      <c r="AE277" s="195"/>
      <c r="AF277" s="19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</row>
    <row r="278" spans="1:7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194"/>
      <c r="O278" s="194"/>
      <c r="P278" s="198"/>
      <c r="Q278" s="19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195"/>
      <c r="AD278" s="195"/>
      <c r="AE278" s="195"/>
      <c r="AF278" s="19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</row>
    <row r="279" spans="1:7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194"/>
      <c r="O279" s="194"/>
      <c r="P279" s="198"/>
      <c r="Q279" s="19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195"/>
      <c r="AD279" s="195"/>
      <c r="AE279" s="195"/>
      <c r="AF279" s="19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</row>
    <row r="280" spans="1:7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194"/>
      <c r="O280" s="194"/>
      <c r="P280" s="198"/>
      <c r="Q280" s="19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195"/>
      <c r="AD280" s="195"/>
      <c r="AE280" s="195"/>
      <c r="AF280" s="19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</row>
    <row r="281" spans="1:7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194"/>
      <c r="O281" s="194"/>
      <c r="P281" s="198"/>
      <c r="Q281" s="19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195"/>
      <c r="AD281" s="195"/>
      <c r="AE281" s="195"/>
      <c r="AF281" s="19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</row>
    <row r="282" spans="1:7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194"/>
      <c r="O282" s="194"/>
      <c r="P282" s="198"/>
      <c r="Q282" s="19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195"/>
      <c r="AD282" s="195"/>
      <c r="AE282" s="195"/>
      <c r="AF282" s="19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</row>
    <row r="283" spans="1:7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194"/>
      <c r="O283" s="194"/>
      <c r="P283" s="198"/>
      <c r="Q283" s="19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195"/>
      <c r="AD283" s="195"/>
      <c r="AE283" s="195"/>
      <c r="AF283" s="19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</row>
    <row r="284" spans="1:7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194"/>
      <c r="O284" s="194"/>
      <c r="P284" s="198"/>
      <c r="Q284" s="19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195"/>
      <c r="AD284" s="195"/>
      <c r="AE284" s="195"/>
      <c r="AF284" s="19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</row>
    <row r="285" spans="1:7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194"/>
      <c r="O285" s="194"/>
      <c r="P285" s="198"/>
      <c r="Q285" s="19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195"/>
      <c r="AD285" s="195"/>
      <c r="AE285" s="195"/>
      <c r="AF285" s="19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</row>
    <row r="286" spans="1:7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194"/>
      <c r="O286" s="194"/>
      <c r="P286" s="198"/>
      <c r="Q286" s="19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195"/>
      <c r="AD286" s="195"/>
      <c r="AE286" s="195"/>
      <c r="AF286" s="19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</row>
    <row r="287" spans="1:7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194"/>
      <c r="O287" s="194"/>
      <c r="P287" s="198"/>
      <c r="Q287" s="19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195"/>
      <c r="AD287" s="195"/>
      <c r="AE287" s="195"/>
      <c r="AF287" s="19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</row>
    <row r="288" spans="1:7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194"/>
      <c r="O288" s="194"/>
      <c r="P288" s="198"/>
      <c r="Q288" s="19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195"/>
      <c r="AD288" s="195"/>
      <c r="AE288" s="195"/>
      <c r="AF288" s="19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</row>
    <row r="289" spans="1:7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194"/>
      <c r="O289" s="194"/>
      <c r="P289" s="198"/>
      <c r="Q289" s="19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195"/>
      <c r="AD289" s="195"/>
      <c r="AE289" s="195"/>
      <c r="AF289" s="19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</row>
    <row r="290" spans="1:7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194"/>
      <c r="O290" s="194"/>
      <c r="P290" s="198"/>
      <c r="Q290" s="19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195"/>
      <c r="AD290" s="195"/>
      <c r="AE290" s="195"/>
      <c r="AF290" s="19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</row>
    <row r="291" spans="1:7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194"/>
      <c r="O291" s="194"/>
      <c r="P291" s="198"/>
      <c r="Q291" s="19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195"/>
      <c r="AD291" s="195"/>
      <c r="AE291" s="195"/>
      <c r="AF291" s="19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</row>
    <row r="292" spans="1:7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194"/>
      <c r="O292" s="194"/>
      <c r="P292" s="198"/>
      <c r="Q292" s="19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195"/>
      <c r="AD292" s="195"/>
      <c r="AE292" s="195"/>
      <c r="AF292" s="19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</row>
    <row r="293" spans="1:7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194"/>
      <c r="O293" s="194"/>
      <c r="P293" s="198"/>
      <c r="Q293" s="19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195"/>
      <c r="AD293" s="195"/>
      <c r="AE293" s="195"/>
      <c r="AF293" s="19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</row>
    <row r="294" spans="1:7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194"/>
      <c r="O294" s="194"/>
      <c r="P294" s="198"/>
      <c r="Q294" s="19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195"/>
      <c r="AD294" s="195"/>
      <c r="AE294" s="195"/>
      <c r="AF294" s="19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</row>
    <row r="295" spans="1:7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194"/>
      <c r="O295" s="194"/>
      <c r="P295" s="198"/>
      <c r="Q295" s="19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195"/>
      <c r="AD295" s="195"/>
      <c r="AE295" s="195"/>
      <c r="AF295" s="19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</row>
    <row r="296" spans="1:7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194"/>
      <c r="O296" s="194"/>
      <c r="P296" s="198"/>
      <c r="Q296" s="19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195"/>
      <c r="AD296" s="195"/>
      <c r="AE296" s="195"/>
      <c r="AF296" s="19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</row>
    <row r="297" spans="1:7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194"/>
      <c r="O297" s="194"/>
      <c r="P297" s="198"/>
      <c r="Q297" s="19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195"/>
      <c r="AD297" s="195"/>
      <c r="AE297" s="195"/>
      <c r="AF297" s="19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</row>
    <row r="298" spans="1:7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194"/>
      <c r="O298" s="194"/>
      <c r="P298" s="198"/>
      <c r="Q298" s="19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195"/>
      <c r="AD298" s="195"/>
      <c r="AE298" s="195"/>
      <c r="AF298" s="19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</row>
    <row r="299" spans="1:7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194"/>
      <c r="O299" s="194"/>
      <c r="P299" s="198"/>
      <c r="Q299" s="19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195"/>
      <c r="AD299" s="195"/>
      <c r="AE299" s="195"/>
      <c r="AF299" s="19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</row>
    <row r="300" spans="1:7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194"/>
      <c r="O300" s="194"/>
      <c r="P300" s="198"/>
      <c r="Q300" s="19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195"/>
      <c r="AD300" s="195"/>
      <c r="AE300" s="195"/>
      <c r="AF300" s="19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</row>
    <row r="301" spans="1:7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194"/>
      <c r="O301" s="194"/>
      <c r="P301" s="198"/>
      <c r="Q301" s="19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195"/>
      <c r="AD301" s="195"/>
      <c r="AE301" s="195"/>
      <c r="AF301" s="19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</row>
    <row r="302" spans="1:7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194"/>
      <c r="O302" s="194"/>
      <c r="P302" s="198"/>
      <c r="Q302" s="19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195"/>
      <c r="AD302" s="195"/>
      <c r="AE302" s="195"/>
      <c r="AF302" s="19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</row>
    <row r="303" spans="1:7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194"/>
      <c r="O303" s="194"/>
      <c r="P303" s="198"/>
      <c r="Q303" s="19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195"/>
      <c r="AD303" s="195"/>
      <c r="AE303" s="195"/>
      <c r="AF303" s="19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</row>
    <row r="304" spans="1:7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194"/>
      <c r="O304" s="194"/>
      <c r="P304" s="198"/>
      <c r="Q304" s="19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195"/>
      <c r="AD304" s="195"/>
      <c r="AE304" s="195"/>
      <c r="AF304" s="19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</row>
    <row r="305" spans="1:7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194"/>
      <c r="O305" s="194"/>
      <c r="P305" s="198"/>
      <c r="Q305" s="19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195"/>
      <c r="AD305" s="195"/>
      <c r="AE305" s="195"/>
      <c r="AF305" s="19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</row>
    <row r="306" spans="1:7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194"/>
      <c r="O306" s="194"/>
      <c r="P306" s="198"/>
      <c r="Q306" s="19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195"/>
      <c r="AD306" s="195"/>
      <c r="AE306" s="195"/>
      <c r="AF306" s="19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</row>
    <row r="307" spans="1:7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194"/>
      <c r="O307" s="194"/>
      <c r="P307" s="198"/>
      <c r="Q307" s="19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195"/>
      <c r="AD307" s="195"/>
      <c r="AE307" s="195"/>
      <c r="AF307" s="19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</row>
    <row r="308" spans="1:7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194"/>
      <c r="O308" s="194"/>
      <c r="P308" s="198"/>
      <c r="Q308" s="19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195"/>
      <c r="AD308" s="195"/>
      <c r="AE308" s="195"/>
      <c r="AF308" s="19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</row>
    <row r="309" spans="1:7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194"/>
      <c r="O309" s="194"/>
      <c r="P309" s="198"/>
      <c r="Q309" s="19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195"/>
      <c r="AD309" s="195"/>
      <c r="AE309" s="195"/>
      <c r="AF309" s="19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</row>
    <row r="310" spans="1:7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194"/>
      <c r="O310" s="194"/>
      <c r="P310" s="198"/>
      <c r="Q310" s="19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195"/>
      <c r="AD310" s="195"/>
      <c r="AE310" s="195"/>
      <c r="AF310" s="19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</row>
    <row r="311" spans="1:7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194"/>
      <c r="O311" s="194"/>
      <c r="P311" s="198"/>
      <c r="Q311" s="19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195"/>
      <c r="AD311" s="195"/>
      <c r="AE311" s="195"/>
      <c r="AF311" s="19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</row>
    <row r="312" spans="1:7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194"/>
      <c r="O312" s="194"/>
      <c r="P312" s="198"/>
      <c r="Q312" s="19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195"/>
      <c r="AD312" s="195"/>
      <c r="AE312" s="195"/>
      <c r="AF312" s="19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</row>
    <row r="313" spans="1:7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194"/>
      <c r="O313" s="194"/>
      <c r="P313" s="198"/>
      <c r="Q313" s="19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195"/>
      <c r="AD313" s="195"/>
      <c r="AE313" s="195"/>
      <c r="AF313" s="19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</row>
    <row r="314" spans="1:7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194"/>
      <c r="O314" s="194"/>
      <c r="P314" s="198"/>
      <c r="Q314" s="19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195"/>
      <c r="AD314" s="195"/>
      <c r="AE314" s="195"/>
      <c r="AF314" s="19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</row>
    <row r="315" spans="1:7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194"/>
      <c r="O315" s="194"/>
      <c r="P315" s="198"/>
      <c r="Q315" s="19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195"/>
      <c r="AD315" s="195"/>
      <c r="AE315" s="195"/>
      <c r="AF315" s="19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</row>
    <row r="316" spans="1:7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194"/>
      <c r="O316" s="194"/>
      <c r="P316" s="198"/>
      <c r="Q316" s="19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195"/>
      <c r="AD316" s="195"/>
      <c r="AE316" s="195"/>
      <c r="AF316" s="19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</row>
    <row r="317" spans="1:7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194"/>
      <c r="O317" s="194"/>
      <c r="P317" s="198"/>
      <c r="Q317" s="19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195"/>
      <c r="AD317" s="195"/>
      <c r="AE317" s="195"/>
      <c r="AF317" s="19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</row>
    <row r="318" spans="1:7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194"/>
      <c r="O318" s="194"/>
      <c r="P318" s="198"/>
      <c r="Q318" s="19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195"/>
      <c r="AD318" s="195"/>
      <c r="AE318" s="195"/>
      <c r="AF318" s="19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</row>
    <row r="319" spans="1:7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194"/>
      <c r="O319" s="194"/>
      <c r="P319" s="198"/>
      <c r="Q319" s="19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195"/>
      <c r="AD319" s="195"/>
      <c r="AE319" s="195"/>
      <c r="AF319" s="19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</row>
    <row r="320" spans="1:7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194"/>
      <c r="O320" s="194"/>
      <c r="P320" s="198"/>
      <c r="Q320" s="19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195"/>
      <c r="AD320" s="195"/>
      <c r="AE320" s="195"/>
      <c r="AF320" s="19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</row>
    <row r="321" spans="1:7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194"/>
      <c r="O321" s="194"/>
      <c r="P321" s="198"/>
      <c r="Q321" s="19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195"/>
      <c r="AD321" s="195"/>
      <c r="AE321" s="195"/>
      <c r="AF321" s="19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</row>
    <row r="322" spans="1:7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194"/>
      <c r="O322" s="194"/>
      <c r="P322" s="198"/>
      <c r="Q322" s="19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195"/>
      <c r="AD322" s="195"/>
      <c r="AE322" s="195"/>
      <c r="AF322" s="19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</row>
    <row r="323" spans="1:7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194"/>
      <c r="O323" s="194"/>
      <c r="P323" s="198"/>
      <c r="Q323" s="19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195"/>
      <c r="AD323" s="195"/>
      <c r="AE323" s="195"/>
      <c r="AF323" s="19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</row>
    <row r="324" spans="1:7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194"/>
      <c r="O324" s="194"/>
      <c r="P324" s="198"/>
      <c r="Q324" s="19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195"/>
      <c r="AD324" s="195"/>
      <c r="AE324" s="195"/>
      <c r="AF324" s="19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</row>
    <row r="325" spans="1:7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194"/>
      <c r="O325" s="194"/>
      <c r="P325" s="198"/>
      <c r="Q325" s="19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195"/>
      <c r="AD325" s="195"/>
      <c r="AE325" s="195"/>
      <c r="AF325" s="19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</row>
    <row r="326" spans="1:7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194"/>
      <c r="O326" s="194"/>
      <c r="P326" s="198"/>
      <c r="Q326" s="19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195"/>
      <c r="AD326" s="195"/>
      <c r="AE326" s="195"/>
      <c r="AF326" s="19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</row>
    <row r="327" spans="1:7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194"/>
      <c r="O327" s="194"/>
      <c r="P327" s="198"/>
      <c r="Q327" s="19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195"/>
      <c r="AD327" s="195"/>
      <c r="AE327" s="195"/>
      <c r="AF327" s="19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</row>
    <row r="328" spans="1:7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194"/>
      <c r="O328" s="194"/>
      <c r="P328" s="198"/>
      <c r="Q328" s="19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195"/>
      <c r="AD328" s="195"/>
      <c r="AE328" s="195"/>
      <c r="AF328" s="19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</row>
    <row r="329" spans="1:7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194"/>
      <c r="O329" s="194"/>
      <c r="P329" s="198"/>
      <c r="Q329" s="19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195"/>
      <c r="AD329" s="195"/>
      <c r="AE329" s="195"/>
      <c r="AF329" s="19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</row>
    <row r="330" spans="1:7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194"/>
      <c r="O330" s="194"/>
      <c r="P330" s="198"/>
      <c r="Q330" s="19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195"/>
      <c r="AD330" s="195"/>
      <c r="AE330" s="195"/>
      <c r="AF330" s="19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</row>
    <row r="331" spans="1:7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194"/>
      <c r="O331" s="194"/>
      <c r="P331" s="198"/>
      <c r="Q331" s="19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195"/>
      <c r="AD331" s="195"/>
      <c r="AE331" s="195"/>
      <c r="AF331" s="19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</row>
    <row r="332" spans="1:7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194"/>
      <c r="O332" s="194"/>
      <c r="P332" s="198"/>
      <c r="Q332" s="19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195"/>
      <c r="AD332" s="195"/>
      <c r="AE332" s="195"/>
      <c r="AF332" s="19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</row>
    <row r="333" spans="1:7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194"/>
      <c r="O333" s="194"/>
      <c r="P333" s="198"/>
      <c r="Q333" s="19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195"/>
      <c r="AD333" s="195"/>
      <c r="AE333" s="195"/>
      <c r="AF333" s="19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</row>
    <row r="334" spans="1:7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194"/>
      <c r="O334" s="194"/>
      <c r="P334" s="198"/>
      <c r="Q334" s="19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195"/>
      <c r="AD334" s="195"/>
      <c r="AE334" s="195"/>
      <c r="AF334" s="19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</row>
    <row r="335" spans="1:7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194"/>
      <c r="O335" s="194"/>
      <c r="P335" s="198"/>
      <c r="Q335" s="19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195"/>
      <c r="AD335" s="195"/>
      <c r="AE335" s="195"/>
      <c r="AF335" s="19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</row>
    <row r="336" spans="1:7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194"/>
      <c r="O336" s="194"/>
      <c r="P336" s="198"/>
      <c r="Q336" s="19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195"/>
      <c r="AD336" s="195"/>
      <c r="AE336" s="195"/>
      <c r="AF336" s="19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</row>
    <row r="337" spans="1:7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194"/>
      <c r="O337" s="194"/>
      <c r="P337" s="198"/>
      <c r="Q337" s="19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195"/>
      <c r="AD337" s="195"/>
      <c r="AE337" s="195"/>
      <c r="AF337" s="19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</row>
    <row r="338" spans="1:7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194"/>
      <c r="O338" s="194"/>
      <c r="P338" s="198"/>
      <c r="Q338" s="19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195"/>
      <c r="AD338" s="195"/>
      <c r="AE338" s="195"/>
      <c r="AF338" s="19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</row>
    <row r="339" spans="1:7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194"/>
      <c r="O339" s="194"/>
      <c r="P339" s="198"/>
      <c r="Q339" s="19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195"/>
      <c r="AD339" s="195"/>
      <c r="AE339" s="195"/>
      <c r="AF339" s="19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</row>
    <row r="340" spans="1:7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194"/>
      <c r="O340" s="194"/>
      <c r="P340" s="198"/>
      <c r="Q340" s="19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195"/>
      <c r="AD340" s="195"/>
      <c r="AE340" s="195"/>
      <c r="AF340" s="19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</row>
    <row r="341" spans="1:7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194"/>
      <c r="O341" s="194"/>
      <c r="P341" s="198"/>
      <c r="Q341" s="19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195"/>
      <c r="AD341" s="195"/>
      <c r="AE341" s="195"/>
      <c r="AF341" s="19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</row>
    <row r="342" spans="1:7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194"/>
      <c r="O342" s="194"/>
      <c r="P342" s="198"/>
      <c r="Q342" s="19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195"/>
      <c r="AD342" s="195"/>
      <c r="AE342" s="195"/>
      <c r="AF342" s="19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</row>
    <row r="343" spans="1:7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194"/>
      <c r="O343" s="194"/>
      <c r="P343" s="198"/>
      <c r="Q343" s="19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195"/>
      <c r="AD343" s="195"/>
      <c r="AE343" s="195"/>
      <c r="AF343" s="19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</row>
    <row r="344" spans="1:7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194"/>
      <c r="O344" s="194"/>
      <c r="P344" s="198"/>
      <c r="Q344" s="19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195"/>
      <c r="AD344" s="195"/>
      <c r="AE344" s="195"/>
      <c r="AF344" s="19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</row>
    <row r="345" spans="1:7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194"/>
      <c r="O345" s="194"/>
      <c r="P345" s="198"/>
      <c r="Q345" s="19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195"/>
      <c r="AD345" s="195"/>
      <c r="AE345" s="195"/>
      <c r="AF345" s="19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</row>
    <row r="346" spans="1:7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194"/>
      <c r="O346" s="194"/>
      <c r="P346" s="198"/>
      <c r="Q346" s="19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195"/>
      <c r="AD346" s="195"/>
      <c r="AE346" s="195"/>
      <c r="AF346" s="19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</row>
    <row r="347" spans="1:7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194"/>
      <c r="O347" s="194"/>
      <c r="P347" s="198"/>
      <c r="Q347" s="19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195"/>
      <c r="AD347" s="195"/>
      <c r="AE347" s="195"/>
      <c r="AF347" s="19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</row>
    <row r="348" spans="1:7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194"/>
      <c r="O348" s="194"/>
      <c r="P348" s="198"/>
      <c r="Q348" s="19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195"/>
      <c r="AD348" s="195"/>
      <c r="AE348" s="195"/>
      <c r="AF348" s="19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</row>
    <row r="349" spans="1:7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194"/>
      <c r="O349" s="194"/>
      <c r="P349" s="198"/>
      <c r="Q349" s="19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195"/>
      <c r="AD349" s="195"/>
      <c r="AE349" s="195"/>
      <c r="AF349" s="19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</row>
    <row r="350" spans="1:7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194"/>
      <c r="O350" s="194"/>
      <c r="P350" s="198"/>
      <c r="Q350" s="19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195"/>
      <c r="AD350" s="195"/>
      <c r="AE350" s="195"/>
      <c r="AF350" s="19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</row>
    <row r="351" spans="1:7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194"/>
      <c r="O351" s="194"/>
      <c r="P351" s="198"/>
      <c r="Q351" s="19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195"/>
      <c r="AD351" s="195"/>
      <c r="AE351" s="195"/>
      <c r="AF351" s="19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</row>
    <row r="352" spans="1:7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194"/>
      <c r="O352" s="194"/>
      <c r="P352" s="198"/>
      <c r="Q352" s="19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195"/>
      <c r="AD352" s="195"/>
      <c r="AE352" s="195"/>
      <c r="AF352" s="19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</row>
    <row r="353" spans="1:7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194"/>
      <c r="O353" s="194"/>
      <c r="P353" s="198"/>
      <c r="Q353" s="19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195"/>
      <c r="AD353" s="195"/>
      <c r="AE353" s="195"/>
      <c r="AF353" s="19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</row>
    <row r="354" spans="1:7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194"/>
      <c r="O354" s="194"/>
      <c r="P354" s="198"/>
      <c r="Q354" s="19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195"/>
      <c r="AD354" s="195"/>
      <c r="AE354" s="195"/>
      <c r="AF354" s="19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</row>
    <row r="355" spans="1:7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194"/>
      <c r="O355" s="194"/>
      <c r="P355" s="198"/>
      <c r="Q355" s="19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195"/>
      <c r="AD355" s="195"/>
      <c r="AE355" s="195"/>
      <c r="AF355" s="19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</row>
    <row r="356" spans="1:7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194"/>
      <c r="O356" s="194"/>
      <c r="P356" s="198"/>
      <c r="Q356" s="19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195"/>
      <c r="AD356" s="195"/>
      <c r="AE356" s="195"/>
      <c r="AF356" s="19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</row>
    <row r="357" spans="1:7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194"/>
      <c r="O357" s="194"/>
      <c r="P357" s="198"/>
      <c r="Q357" s="19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195"/>
      <c r="AD357" s="195"/>
      <c r="AE357" s="195"/>
      <c r="AF357" s="19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</row>
    <row r="358" spans="1:7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194"/>
      <c r="O358" s="194"/>
      <c r="P358" s="198"/>
      <c r="Q358" s="19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195"/>
      <c r="AD358" s="195"/>
      <c r="AE358" s="195"/>
      <c r="AF358" s="19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</row>
    <row r="359" spans="1:7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194"/>
      <c r="O359" s="194"/>
      <c r="P359" s="198"/>
      <c r="Q359" s="19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195"/>
      <c r="AD359" s="195"/>
      <c r="AE359" s="195"/>
      <c r="AF359" s="19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</row>
    <row r="360" spans="1:7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194"/>
      <c r="O360" s="194"/>
      <c r="P360" s="198"/>
      <c r="Q360" s="19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195"/>
      <c r="AD360" s="195"/>
      <c r="AE360" s="195"/>
      <c r="AF360" s="19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</row>
    <row r="361" spans="1:7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194"/>
      <c r="O361" s="194"/>
      <c r="P361" s="198"/>
      <c r="Q361" s="19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195"/>
      <c r="AD361" s="195"/>
      <c r="AE361" s="195"/>
      <c r="AF361" s="19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</row>
    <row r="362" spans="1:7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194"/>
      <c r="O362" s="194"/>
      <c r="P362" s="198"/>
      <c r="Q362" s="19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195"/>
      <c r="AD362" s="195"/>
      <c r="AE362" s="195"/>
      <c r="AF362" s="19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</row>
    <row r="363" spans="1:7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194"/>
      <c r="O363" s="194"/>
      <c r="P363" s="198"/>
      <c r="Q363" s="19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195"/>
      <c r="AD363" s="195"/>
      <c r="AE363" s="195"/>
      <c r="AF363" s="19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</row>
    <row r="364" spans="1:7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194"/>
      <c r="O364" s="194"/>
      <c r="P364" s="198"/>
      <c r="Q364" s="19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195"/>
      <c r="AD364" s="195"/>
      <c r="AE364" s="195"/>
      <c r="AF364" s="19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</row>
    <row r="365" spans="1:7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194"/>
      <c r="O365" s="194"/>
      <c r="P365" s="198"/>
      <c r="Q365" s="19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195"/>
      <c r="AD365" s="195"/>
      <c r="AE365" s="195"/>
      <c r="AF365" s="19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</row>
    <row r="366" spans="1:7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194"/>
      <c r="O366" s="194"/>
      <c r="P366" s="198"/>
      <c r="Q366" s="19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195"/>
      <c r="AD366" s="195"/>
      <c r="AE366" s="195"/>
      <c r="AF366" s="19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</row>
    <row r="367" spans="1:7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194"/>
      <c r="O367" s="194"/>
      <c r="P367" s="198"/>
      <c r="Q367" s="19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195"/>
      <c r="AD367" s="195"/>
      <c r="AE367" s="195"/>
      <c r="AF367" s="19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</row>
    <row r="368" spans="1:7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194"/>
      <c r="O368" s="194"/>
      <c r="P368" s="198"/>
      <c r="Q368" s="19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195"/>
      <c r="AD368" s="195"/>
      <c r="AE368" s="195"/>
      <c r="AF368" s="19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</row>
    <row r="369" spans="1:7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194"/>
      <c r="O369" s="194"/>
      <c r="P369" s="198"/>
      <c r="Q369" s="19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195"/>
      <c r="AD369" s="195"/>
      <c r="AE369" s="195"/>
      <c r="AF369" s="19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</row>
    <row r="370" spans="1:7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194"/>
      <c r="O370" s="194"/>
      <c r="P370" s="198"/>
      <c r="Q370" s="19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195"/>
      <c r="AD370" s="195"/>
      <c r="AE370" s="195"/>
      <c r="AF370" s="19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</row>
    <row r="371" spans="1:7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194"/>
      <c r="O371" s="194"/>
      <c r="P371" s="198"/>
      <c r="Q371" s="19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195"/>
      <c r="AD371" s="195"/>
      <c r="AE371" s="195"/>
      <c r="AF371" s="19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</row>
    <row r="372" spans="1:7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194"/>
      <c r="O372" s="194"/>
      <c r="P372" s="198"/>
      <c r="Q372" s="19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195"/>
      <c r="AD372" s="195"/>
      <c r="AE372" s="195"/>
      <c r="AF372" s="19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</row>
    <row r="373" spans="1:7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194"/>
      <c r="O373" s="194"/>
      <c r="P373" s="198"/>
      <c r="Q373" s="19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195"/>
      <c r="AD373" s="195"/>
      <c r="AE373" s="195"/>
      <c r="AF373" s="19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</row>
    <row r="374" spans="1:7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194"/>
      <c r="O374" s="194"/>
      <c r="P374" s="198"/>
      <c r="Q374" s="19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195"/>
      <c r="AD374" s="195"/>
      <c r="AE374" s="195"/>
      <c r="AF374" s="19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</row>
    <row r="375" spans="1:7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194"/>
      <c r="O375" s="194"/>
      <c r="P375" s="198"/>
      <c r="Q375" s="19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195"/>
      <c r="AD375" s="195"/>
      <c r="AE375" s="195"/>
      <c r="AF375" s="19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</row>
    <row r="376" spans="1:7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194"/>
      <c r="O376" s="194"/>
      <c r="P376" s="198"/>
      <c r="Q376" s="19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195"/>
      <c r="AD376" s="195"/>
      <c r="AE376" s="195"/>
      <c r="AF376" s="19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</row>
    <row r="377" spans="1:7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194"/>
      <c r="O377" s="194"/>
      <c r="P377" s="198"/>
      <c r="Q377" s="19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195"/>
      <c r="AD377" s="195"/>
      <c r="AE377" s="195"/>
      <c r="AF377" s="19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</row>
    <row r="378" spans="1:7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194"/>
      <c r="O378" s="194"/>
      <c r="P378" s="198"/>
      <c r="Q378" s="19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195"/>
      <c r="AD378" s="195"/>
      <c r="AE378" s="195"/>
      <c r="AF378" s="19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</row>
    <row r="379" spans="1:7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194"/>
      <c r="O379" s="194"/>
      <c r="P379" s="198"/>
      <c r="Q379" s="19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195"/>
      <c r="AD379" s="195"/>
      <c r="AE379" s="195"/>
      <c r="AF379" s="19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</row>
    <row r="380" spans="1:7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194"/>
      <c r="O380" s="194"/>
      <c r="P380" s="198"/>
      <c r="Q380" s="19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195"/>
      <c r="AD380" s="195"/>
      <c r="AE380" s="195"/>
      <c r="AF380" s="19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</row>
    <row r="381" spans="1:7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194"/>
      <c r="O381" s="194"/>
      <c r="P381" s="198"/>
      <c r="Q381" s="19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195"/>
      <c r="AD381" s="195"/>
      <c r="AE381" s="195"/>
      <c r="AF381" s="19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</row>
    <row r="382" spans="1:7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194"/>
      <c r="O382" s="194"/>
      <c r="P382" s="198"/>
      <c r="Q382" s="19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195"/>
      <c r="AD382" s="195"/>
      <c r="AE382" s="195"/>
      <c r="AF382" s="19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</row>
    <row r="383" spans="1:7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194"/>
      <c r="O383" s="194"/>
      <c r="P383" s="198"/>
      <c r="Q383" s="19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195"/>
      <c r="AD383" s="195"/>
      <c r="AE383" s="195"/>
      <c r="AF383" s="19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</row>
    <row r="384" spans="1:7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194"/>
      <c r="O384" s="194"/>
      <c r="P384" s="198"/>
      <c r="Q384" s="19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195"/>
      <c r="AD384" s="195"/>
      <c r="AE384" s="195"/>
      <c r="AF384" s="19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</row>
    <row r="385" spans="1:7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194"/>
      <c r="O385" s="194"/>
      <c r="P385" s="198"/>
      <c r="Q385" s="19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195"/>
      <c r="AD385" s="195"/>
      <c r="AE385" s="195"/>
      <c r="AF385" s="19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</row>
    <row r="386" spans="1:7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194"/>
      <c r="O386" s="194"/>
      <c r="P386" s="198"/>
      <c r="Q386" s="19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195"/>
      <c r="AD386" s="195"/>
      <c r="AE386" s="195"/>
      <c r="AF386" s="19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</row>
    <row r="387" spans="1:7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194"/>
      <c r="O387" s="194"/>
      <c r="P387" s="198"/>
      <c r="Q387" s="19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195"/>
      <c r="AD387" s="195"/>
      <c r="AE387" s="195"/>
      <c r="AF387" s="19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</row>
    <row r="388" spans="1:7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194"/>
      <c r="O388" s="194"/>
      <c r="P388" s="198"/>
      <c r="Q388" s="19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195"/>
      <c r="AD388" s="195"/>
      <c r="AE388" s="195"/>
      <c r="AF388" s="19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</row>
    <row r="389" spans="1:7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194"/>
      <c r="O389" s="194"/>
      <c r="P389" s="198"/>
      <c r="Q389" s="19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195"/>
      <c r="AD389" s="195"/>
      <c r="AE389" s="195"/>
      <c r="AF389" s="19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</row>
    <row r="390" spans="1:7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194"/>
      <c r="O390" s="194"/>
      <c r="P390" s="198"/>
      <c r="Q390" s="19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195"/>
      <c r="AD390" s="195"/>
      <c r="AE390" s="195"/>
      <c r="AF390" s="19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</row>
    <row r="391" spans="1:7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194"/>
      <c r="O391" s="194"/>
      <c r="P391" s="198"/>
      <c r="Q391" s="19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195"/>
      <c r="AD391" s="195"/>
      <c r="AE391" s="195"/>
      <c r="AF391" s="19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</row>
    <row r="392" spans="1:7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194"/>
      <c r="O392" s="194"/>
      <c r="P392" s="198"/>
      <c r="Q392" s="19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195"/>
      <c r="AD392" s="195"/>
      <c r="AE392" s="195"/>
      <c r="AF392" s="19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</row>
    <row r="393" spans="1:7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194"/>
      <c r="O393" s="194"/>
      <c r="P393" s="198"/>
      <c r="Q393" s="19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195"/>
      <c r="AD393" s="195"/>
      <c r="AE393" s="195"/>
      <c r="AF393" s="19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</row>
    <row r="394" spans="1:7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194"/>
      <c r="O394" s="194"/>
      <c r="P394" s="198"/>
      <c r="Q394" s="19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195"/>
      <c r="AD394" s="195"/>
      <c r="AE394" s="195"/>
      <c r="AF394" s="19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</row>
    <row r="395" spans="1:7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194"/>
      <c r="O395" s="194"/>
      <c r="P395" s="198"/>
      <c r="Q395" s="19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195"/>
      <c r="AD395" s="195"/>
      <c r="AE395" s="195"/>
      <c r="AF395" s="19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</row>
    <row r="396" spans="1:7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194"/>
      <c r="O396" s="194"/>
      <c r="P396" s="198"/>
      <c r="Q396" s="19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195"/>
      <c r="AD396" s="195"/>
      <c r="AE396" s="195"/>
      <c r="AF396" s="19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</row>
    <row r="397" spans="1:7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194"/>
      <c r="O397" s="194"/>
      <c r="P397" s="198"/>
      <c r="Q397" s="19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195"/>
      <c r="AD397" s="195"/>
      <c r="AE397" s="195"/>
      <c r="AF397" s="19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</row>
    <row r="398" spans="1:7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194"/>
      <c r="O398" s="194"/>
      <c r="P398" s="198"/>
      <c r="Q398" s="19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195"/>
      <c r="AD398" s="195"/>
      <c r="AE398" s="195"/>
      <c r="AF398" s="19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</row>
    <row r="399" spans="1:7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194"/>
      <c r="O399" s="194"/>
      <c r="P399" s="198"/>
      <c r="Q399" s="19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195"/>
      <c r="AD399" s="195"/>
      <c r="AE399" s="195"/>
      <c r="AF399" s="19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</row>
    <row r="400" spans="1:7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194"/>
      <c r="O400" s="194"/>
      <c r="P400" s="198"/>
      <c r="Q400" s="19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195"/>
      <c r="AD400" s="195"/>
      <c r="AE400" s="195"/>
      <c r="AF400" s="19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</row>
    <row r="401" spans="1:7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194"/>
      <c r="O401" s="194"/>
      <c r="P401" s="198"/>
      <c r="Q401" s="19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195"/>
      <c r="AD401" s="195"/>
      <c r="AE401" s="195"/>
      <c r="AF401" s="19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</row>
    <row r="402" spans="1:7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194"/>
      <c r="O402" s="194"/>
      <c r="P402" s="198"/>
      <c r="Q402" s="19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195"/>
      <c r="AD402" s="195"/>
      <c r="AE402" s="195"/>
      <c r="AF402" s="19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</row>
    <row r="403" spans="1:7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194"/>
      <c r="O403" s="194"/>
      <c r="P403" s="198"/>
      <c r="Q403" s="19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195"/>
      <c r="AD403" s="195"/>
      <c r="AE403" s="195"/>
      <c r="AF403" s="19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</row>
    <row r="404" spans="1:7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194"/>
      <c r="O404" s="194"/>
      <c r="P404" s="198"/>
      <c r="Q404" s="19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195"/>
      <c r="AD404" s="195"/>
      <c r="AE404" s="195"/>
      <c r="AF404" s="19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</row>
    <row r="405" spans="1:7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194"/>
      <c r="O405" s="194"/>
      <c r="P405" s="198"/>
      <c r="Q405" s="19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195"/>
      <c r="AD405" s="195"/>
      <c r="AE405" s="195"/>
      <c r="AF405" s="19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</row>
    <row r="406" spans="1:7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194"/>
      <c r="O406" s="194"/>
      <c r="P406" s="198"/>
      <c r="Q406" s="19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195"/>
      <c r="AD406" s="195"/>
      <c r="AE406" s="195"/>
      <c r="AF406" s="19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</row>
    <row r="407" spans="1:7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194"/>
      <c r="O407" s="194"/>
      <c r="P407" s="198"/>
      <c r="Q407" s="19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195"/>
      <c r="AD407" s="195"/>
      <c r="AE407" s="195"/>
      <c r="AF407" s="19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</row>
    <row r="408" spans="1:7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194"/>
      <c r="O408" s="194"/>
      <c r="P408" s="198"/>
      <c r="Q408" s="19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195"/>
      <c r="AD408" s="195"/>
      <c r="AE408" s="195"/>
      <c r="AF408" s="19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</row>
    <row r="409" spans="1:7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194"/>
      <c r="O409" s="194"/>
      <c r="P409" s="198"/>
      <c r="Q409" s="19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195"/>
      <c r="AD409" s="195"/>
      <c r="AE409" s="195"/>
      <c r="AF409" s="19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</row>
    <row r="410" spans="1:7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194"/>
      <c r="O410" s="194"/>
      <c r="P410" s="198"/>
      <c r="Q410" s="19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195"/>
      <c r="AD410" s="195"/>
      <c r="AE410" s="195"/>
      <c r="AF410" s="19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</row>
    <row r="411" spans="1:7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194"/>
      <c r="O411" s="194"/>
      <c r="P411" s="198"/>
      <c r="Q411" s="19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195"/>
      <c r="AD411" s="195"/>
      <c r="AE411" s="195"/>
      <c r="AF411" s="19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</row>
    <row r="412" spans="1:7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194"/>
      <c r="O412" s="194"/>
      <c r="P412" s="198"/>
      <c r="Q412" s="19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195"/>
      <c r="AD412" s="195"/>
      <c r="AE412" s="195"/>
      <c r="AF412" s="19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</row>
    <row r="413" spans="1:7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194"/>
      <c r="O413" s="194"/>
      <c r="P413" s="198"/>
      <c r="Q413" s="19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195"/>
      <c r="AD413" s="195"/>
      <c r="AE413" s="195"/>
      <c r="AF413" s="19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</row>
    <row r="414" spans="1:7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194"/>
      <c r="O414" s="194"/>
      <c r="P414" s="198"/>
      <c r="Q414" s="19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195"/>
      <c r="AD414" s="195"/>
      <c r="AE414" s="195"/>
      <c r="AF414" s="19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</row>
    <row r="415" spans="1:7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194"/>
      <c r="O415" s="194"/>
      <c r="P415" s="198"/>
      <c r="Q415" s="19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195"/>
      <c r="AD415" s="195"/>
      <c r="AE415" s="195"/>
      <c r="AF415" s="19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</row>
    <row r="416" spans="1:7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194"/>
      <c r="O416" s="194"/>
      <c r="P416" s="198"/>
      <c r="Q416" s="19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195"/>
      <c r="AD416" s="195"/>
      <c r="AE416" s="195"/>
      <c r="AF416" s="19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</row>
    <row r="417" spans="1:7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194"/>
      <c r="O417" s="194"/>
      <c r="P417" s="198"/>
      <c r="Q417" s="19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195"/>
      <c r="AD417" s="195"/>
      <c r="AE417" s="195"/>
      <c r="AF417" s="19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</row>
    <row r="418" spans="1:7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194"/>
      <c r="O418" s="194"/>
      <c r="P418" s="198"/>
      <c r="Q418" s="19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195"/>
      <c r="AD418" s="195"/>
      <c r="AE418" s="195"/>
      <c r="AF418" s="19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</row>
    <row r="419" spans="1:7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194"/>
      <c r="O419" s="194"/>
      <c r="P419" s="198"/>
      <c r="Q419" s="19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195"/>
      <c r="AD419" s="195"/>
      <c r="AE419" s="195"/>
      <c r="AF419" s="19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</row>
    <row r="420" spans="1:7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194"/>
      <c r="O420" s="194"/>
      <c r="P420" s="198"/>
      <c r="Q420" s="19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195"/>
      <c r="AD420" s="195"/>
      <c r="AE420" s="195"/>
      <c r="AF420" s="19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</row>
    <row r="421" spans="1:7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194"/>
      <c r="O421" s="194"/>
      <c r="P421" s="198"/>
      <c r="Q421" s="19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195"/>
      <c r="AD421" s="195"/>
      <c r="AE421" s="195"/>
      <c r="AF421" s="19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</row>
    <row r="422" spans="1:7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194"/>
      <c r="O422" s="194"/>
      <c r="P422" s="198"/>
      <c r="Q422" s="19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195"/>
      <c r="AD422" s="195"/>
      <c r="AE422" s="195"/>
      <c r="AF422" s="19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</row>
    <row r="423" spans="1:7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194"/>
      <c r="O423" s="194"/>
      <c r="P423" s="198"/>
      <c r="Q423" s="19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195"/>
      <c r="AD423" s="195"/>
      <c r="AE423" s="195"/>
      <c r="AF423" s="19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</row>
    <row r="424" spans="1:7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194"/>
      <c r="O424" s="194"/>
      <c r="P424" s="198"/>
      <c r="Q424" s="19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195"/>
      <c r="AD424" s="195"/>
      <c r="AE424" s="195"/>
      <c r="AF424" s="19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</row>
    <row r="425" spans="1:7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194"/>
      <c r="O425" s="194"/>
      <c r="P425" s="198"/>
      <c r="Q425" s="19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195"/>
      <c r="AD425" s="195"/>
      <c r="AE425" s="195"/>
      <c r="AF425" s="19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</row>
    <row r="426" spans="1:7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194"/>
      <c r="O426" s="194"/>
      <c r="P426" s="198"/>
      <c r="Q426" s="19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195"/>
      <c r="AD426" s="195"/>
      <c r="AE426" s="195"/>
      <c r="AF426" s="19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</row>
    <row r="427" spans="1:7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194"/>
      <c r="O427" s="194"/>
      <c r="P427" s="198"/>
      <c r="Q427" s="19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195"/>
      <c r="AD427" s="195"/>
      <c r="AE427" s="195"/>
      <c r="AF427" s="19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</row>
    <row r="428" spans="1:7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194"/>
      <c r="O428" s="194"/>
      <c r="P428" s="198"/>
      <c r="Q428" s="19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195"/>
      <c r="AD428" s="195"/>
      <c r="AE428" s="195"/>
      <c r="AF428" s="19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</row>
    <row r="429" spans="1:7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194"/>
      <c r="O429" s="194"/>
      <c r="P429" s="198"/>
      <c r="Q429" s="19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195"/>
      <c r="AD429" s="195"/>
      <c r="AE429" s="195"/>
      <c r="AF429" s="19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</row>
    <row r="430" spans="1:7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194"/>
      <c r="O430" s="194"/>
      <c r="P430" s="198"/>
      <c r="Q430" s="19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195"/>
      <c r="AD430" s="195"/>
      <c r="AE430" s="195"/>
      <c r="AF430" s="19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</row>
    <row r="431" spans="1:7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194"/>
      <c r="O431" s="194"/>
      <c r="P431" s="198"/>
      <c r="Q431" s="19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195"/>
      <c r="AD431" s="195"/>
      <c r="AE431" s="195"/>
      <c r="AF431" s="19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</row>
    <row r="432" spans="1:7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194"/>
      <c r="O432" s="194"/>
      <c r="P432" s="198"/>
      <c r="Q432" s="19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195"/>
      <c r="AD432" s="195"/>
      <c r="AE432" s="195"/>
      <c r="AF432" s="19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</row>
    <row r="433" spans="1:7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194"/>
      <c r="O433" s="194"/>
      <c r="P433" s="198"/>
      <c r="Q433" s="19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195"/>
      <c r="AD433" s="195"/>
      <c r="AE433" s="195"/>
      <c r="AF433" s="19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</row>
    <row r="434" spans="1:7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194"/>
      <c r="O434" s="194"/>
      <c r="P434" s="198"/>
      <c r="Q434" s="19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195"/>
      <c r="AD434" s="195"/>
      <c r="AE434" s="195"/>
      <c r="AF434" s="19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</row>
    <row r="435" spans="1:7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194"/>
      <c r="O435" s="194"/>
      <c r="P435" s="198"/>
      <c r="Q435" s="19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195"/>
      <c r="AD435" s="195"/>
      <c r="AE435" s="195"/>
      <c r="AF435" s="19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</row>
    <row r="436" spans="1:7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194"/>
      <c r="O436" s="194"/>
      <c r="P436" s="198"/>
      <c r="Q436" s="19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195"/>
      <c r="AD436" s="195"/>
      <c r="AE436" s="195"/>
      <c r="AF436" s="19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</row>
    <row r="437" spans="1:7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194"/>
      <c r="O437" s="194"/>
      <c r="P437" s="198"/>
      <c r="Q437" s="19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195"/>
      <c r="AD437" s="195"/>
      <c r="AE437" s="195"/>
      <c r="AF437" s="19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</row>
    <row r="438" spans="1:7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194"/>
      <c r="O438" s="194"/>
      <c r="P438" s="198"/>
      <c r="Q438" s="19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195"/>
      <c r="AD438" s="195"/>
      <c r="AE438" s="195"/>
      <c r="AF438" s="19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</row>
    <row r="439" spans="1:7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194"/>
      <c r="O439" s="194"/>
      <c r="P439" s="198"/>
      <c r="Q439" s="19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195"/>
      <c r="AD439" s="195"/>
      <c r="AE439" s="195"/>
      <c r="AF439" s="19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</row>
    <row r="440" spans="1:7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194"/>
      <c r="O440" s="194"/>
      <c r="P440" s="198"/>
      <c r="Q440" s="19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195"/>
      <c r="AD440" s="195"/>
      <c r="AE440" s="195"/>
      <c r="AF440" s="19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</row>
    <row r="441" spans="1:7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194"/>
      <c r="O441" s="194"/>
      <c r="P441" s="198"/>
      <c r="Q441" s="19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195"/>
      <c r="AD441" s="195"/>
      <c r="AE441" s="195"/>
      <c r="AF441" s="19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</row>
    <row r="442" spans="1:7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194"/>
      <c r="O442" s="194"/>
      <c r="P442" s="198"/>
      <c r="Q442" s="19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195"/>
      <c r="AD442" s="195"/>
      <c r="AE442" s="195"/>
      <c r="AF442" s="19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</row>
    <row r="443" spans="1:7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194"/>
      <c r="O443" s="194"/>
      <c r="P443" s="198"/>
      <c r="Q443" s="19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195"/>
      <c r="AD443" s="195"/>
      <c r="AE443" s="195"/>
      <c r="AF443" s="19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</row>
    <row r="444" spans="1:7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194"/>
      <c r="O444" s="194"/>
      <c r="P444" s="198"/>
      <c r="Q444" s="19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195"/>
      <c r="AD444" s="195"/>
      <c r="AE444" s="195"/>
      <c r="AF444" s="19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</row>
    <row r="445" spans="1:7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194"/>
      <c r="O445" s="194"/>
      <c r="P445" s="198"/>
      <c r="Q445" s="19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195"/>
      <c r="AD445" s="195"/>
      <c r="AE445" s="195"/>
      <c r="AF445" s="19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</row>
    <row r="446" spans="1:7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194"/>
      <c r="O446" s="194"/>
      <c r="P446" s="198"/>
      <c r="Q446" s="19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195"/>
      <c r="AD446" s="195"/>
      <c r="AE446" s="195"/>
      <c r="AF446" s="19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</row>
    <row r="447" spans="1:7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194"/>
      <c r="O447" s="194"/>
      <c r="P447" s="198"/>
      <c r="Q447" s="19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195"/>
      <c r="AD447" s="195"/>
      <c r="AE447" s="195"/>
      <c r="AF447" s="19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</row>
    <row r="448" spans="1:7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194"/>
      <c r="O448" s="194"/>
      <c r="P448" s="198"/>
      <c r="Q448" s="19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195"/>
      <c r="AD448" s="195"/>
      <c r="AE448" s="195"/>
      <c r="AF448" s="19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</row>
    <row r="449" spans="1:7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194"/>
      <c r="O449" s="194"/>
      <c r="P449" s="198"/>
      <c r="Q449" s="19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195"/>
      <c r="AD449" s="195"/>
      <c r="AE449" s="195"/>
      <c r="AF449" s="19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</row>
    <row r="450" spans="1:7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194"/>
      <c r="O450" s="194"/>
      <c r="P450" s="198"/>
      <c r="Q450" s="198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195"/>
      <c r="AD450" s="195"/>
      <c r="AE450" s="195"/>
      <c r="AF450" s="19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</row>
    <row r="451" spans="1:7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194"/>
      <c r="O451" s="194"/>
      <c r="P451" s="198"/>
      <c r="Q451" s="198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195"/>
      <c r="AD451" s="195"/>
      <c r="AE451" s="195"/>
      <c r="AF451" s="19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</row>
    <row r="452" spans="1:7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194"/>
      <c r="O452" s="194"/>
      <c r="P452" s="198"/>
      <c r="Q452" s="19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195"/>
      <c r="AD452" s="195"/>
      <c r="AE452" s="195"/>
      <c r="AF452" s="19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</row>
    <row r="453" spans="1:7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194"/>
      <c r="O453" s="194"/>
      <c r="P453" s="198"/>
      <c r="Q453" s="19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195"/>
      <c r="AD453" s="195"/>
      <c r="AE453" s="195"/>
      <c r="AF453" s="19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</row>
    <row r="454" spans="1:7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194"/>
      <c r="O454" s="194"/>
      <c r="P454" s="198"/>
      <c r="Q454" s="19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195"/>
      <c r="AD454" s="195"/>
      <c r="AE454" s="195"/>
      <c r="AF454" s="19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</row>
    <row r="455" spans="1:7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194"/>
      <c r="O455" s="194"/>
      <c r="P455" s="198"/>
      <c r="Q455" s="19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195"/>
      <c r="AD455" s="195"/>
      <c r="AE455" s="195"/>
      <c r="AF455" s="19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</row>
    <row r="456" spans="1:7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194"/>
      <c r="O456" s="194"/>
      <c r="P456" s="198"/>
      <c r="Q456" s="19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195"/>
      <c r="AD456" s="195"/>
      <c r="AE456" s="195"/>
      <c r="AF456" s="19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</row>
    <row r="457" spans="1:7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194"/>
      <c r="O457" s="194"/>
      <c r="P457" s="198"/>
      <c r="Q457" s="19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195"/>
      <c r="AD457" s="195"/>
      <c r="AE457" s="195"/>
      <c r="AF457" s="19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</row>
    <row r="458" spans="1:7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194"/>
      <c r="O458" s="194"/>
      <c r="P458" s="198"/>
      <c r="Q458" s="19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195"/>
      <c r="AD458" s="195"/>
      <c r="AE458" s="195"/>
      <c r="AF458" s="19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</row>
    <row r="459" spans="1:7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194"/>
      <c r="O459" s="194"/>
      <c r="P459" s="198"/>
      <c r="Q459" s="19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195"/>
      <c r="AD459" s="195"/>
      <c r="AE459" s="195"/>
      <c r="AF459" s="19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</row>
    <row r="460" spans="1:7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194"/>
      <c r="O460" s="194"/>
      <c r="P460" s="198"/>
      <c r="Q460" s="19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195"/>
      <c r="AD460" s="195"/>
      <c r="AE460" s="195"/>
      <c r="AF460" s="19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</row>
    <row r="461" spans="1:7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194"/>
      <c r="O461" s="194"/>
      <c r="P461" s="198"/>
      <c r="Q461" s="19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195"/>
      <c r="AD461" s="195"/>
      <c r="AE461" s="195"/>
      <c r="AF461" s="19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</row>
    <row r="462" spans="1:7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194"/>
      <c r="O462" s="194"/>
      <c r="P462" s="198"/>
      <c r="Q462" s="19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195"/>
      <c r="AD462" s="195"/>
      <c r="AE462" s="195"/>
      <c r="AF462" s="19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</row>
    <row r="463" spans="1:7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194"/>
      <c r="O463" s="194"/>
      <c r="P463" s="198"/>
      <c r="Q463" s="19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195"/>
      <c r="AD463" s="195"/>
      <c r="AE463" s="195"/>
      <c r="AF463" s="19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</row>
    <row r="464" spans="1:7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194"/>
      <c r="O464" s="194"/>
      <c r="P464" s="198"/>
      <c r="Q464" s="19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195"/>
      <c r="AD464" s="195"/>
      <c r="AE464" s="195"/>
      <c r="AF464" s="19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</row>
    <row r="465" spans="1:7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194"/>
      <c r="O465" s="194"/>
      <c r="P465" s="198"/>
      <c r="Q465" s="19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195"/>
      <c r="AD465" s="195"/>
      <c r="AE465" s="195"/>
      <c r="AF465" s="19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</row>
    <row r="466" spans="1:7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194"/>
      <c r="O466" s="194"/>
      <c r="P466" s="198"/>
      <c r="Q466" s="19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195"/>
      <c r="AD466" s="195"/>
      <c r="AE466" s="195"/>
      <c r="AF466" s="19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</row>
    <row r="467" spans="1:7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194"/>
      <c r="O467" s="194"/>
      <c r="P467" s="198"/>
      <c r="Q467" s="19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195"/>
      <c r="AD467" s="195"/>
      <c r="AE467" s="195"/>
      <c r="AF467" s="19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</row>
    <row r="468" spans="1:7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194"/>
      <c r="O468" s="194"/>
      <c r="P468" s="198"/>
      <c r="Q468" s="19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195"/>
      <c r="AD468" s="195"/>
      <c r="AE468" s="195"/>
      <c r="AF468" s="19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</row>
    <row r="469" spans="1:7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194"/>
      <c r="O469" s="194"/>
      <c r="P469" s="198"/>
      <c r="Q469" s="19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195"/>
      <c r="AD469" s="195"/>
      <c r="AE469" s="195"/>
      <c r="AF469" s="19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</row>
    <row r="470" spans="1:7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194"/>
      <c r="O470" s="194"/>
      <c r="P470" s="198"/>
      <c r="Q470" s="198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195"/>
      <c r="AD470" s="195"/>
      <c r="AE470" s="195"/>
      <c r="AF470" s="19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</row>
    <row r="471" spans="1:7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194"/>
      <c r="O471" s="194"/>
      <c r="P471" s="198"/>
      <c r="Q471" s="19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195"/>
      <c r="AD471" s="195"/>
      <c r="AE471" s="195"/>
      <c r="AF471" s="19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</row>
    <row r="472" spans="1:7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194"/>
      <c r="O472" s="194"/>
      <c r="P472" s="198"/>
      <c r="Q472" s="198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195"/>
      <c r="AD472" s="195"/>
      <c r="AE472" s="195"/>
      <c r="AF472" s="19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</row>
    <row r="473" spans="1:7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194"/>
      <c r="O473" s="194"/>
      <c r="P473" s="198"/>
      <c r="Q473" s="19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195"/>
      <c r="AD473" s="195"/>
      <c r="AE473" s="195"/>
      <c r="AF473" s="19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</row>
    <row r="474" spans="1:7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194"/>
      <c r="O474" s="194"/>
      <c r="P474" s="198"/>
      <c r="Q474" s="19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195"/>
      <c r="AD474" s="195"/>
      <c r="AE474" s="195"/>
      <c r="AF474" s="19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</row>
    <row r="475" spans="1:7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194"/>
      <c r="O475" s="194"/>
      <c r="P475" s="198"/>
      <c r="Q475" s="19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195"/>
      <c r="AD475" s="195"/>
      <c r="AE475" s="195"/>
      <c r="AF475" s="19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</row>
    <row r="476" spans="1:7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194"/>
      <c r="O476" s="194"/>
      <c r="P476" s="198"/>
      <c r="Q476" s="19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195"/>
      <c r="AD476" s="195"/>
      <c r="AE476" s="195"/>
      <c r="AF476" s="19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</row>
    <row r="477" spans="1:7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194"/>
      <c r="O477" s="194"/>
      <c r="P477" s="198"/>
      <c r="Q477" s="19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195"/>
      <c r="AD477" s="195"/>
      <c r="AE477" s="195"/>
      <c r="AF477" s="19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</row>
    <row r="478" spans="1:7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194"/>
      <c r="O478" s="194"/>
      <c r="P478" s="198"/>
      <c r="Q478" s="198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195"/>
      <c r="AD478" s="195"/>
      <c r="AE478" s="195"/>
      <c r="AF478" s="19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</row>
    <row r="479" spans="1:7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194"/>
      <c r="O479" s="194"/>
      <c r="P479" s="198"/>
      <c r="Q479" s="19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195"/>
      <c r="AD479" s="195"/>
      <c r="AE479" s="195"/>
      <c r="AF479" s="19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</row>
    <row r="480" spans="1:7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194"/>
      <c r="O480" s="194"/>
      <c r="P480" s="198"/>
      <c r="Q480" s="19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195"/>
      <c r="AD480" s="195"/>
      <c r="AE480" s="195"/>
      <c r="AF480" s="19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</row>
    <row r="481" spans="1:7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194"/>
      <c r="O481" s="194"/>
      <c r="P481" s="198"/>
      <c r="Q481" s="19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195"/>
      <c r="AD481" s="195"/>
      <c r="AE481" s="195"/>
      <c r="AF481" s="19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</row>
    <row r="482" spans="1:7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194"/>
      <c r="O482" s="194"/>
      <c r="P482" s="198"/>
      <c r="Q482" s="19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195"/>
      <c r="AD482" s="195"/>
      <c r="AE482" s="195"/>
      <c r="AF482" s="19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</row>
    <row r="483" spans="1:7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194"/>
      <c r="O483" s="194"/>
      <c r="P483" s="198"/>
      <c r="Q483" s="19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195"/>
      <c r="AD483" s="195"/>
      <c r="AE483" s="195"/>
      <c r="AF483" s="19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</row>
    <row r="484" spans="1:7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194"/>
      <c r="O484" s="194"/>
      <c r="P484" s="198"/>
      <c r="Q484" s="19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195"/>
      <c r="AD484" s="195"/>
      <c r="AE484" s="195"/>
      <c r="AF484" s="19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</row>
    <row r="485" spans="1:7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194"/>
      <c r="O485" s="194"/>
      <c r="P485" s="198"/>
      <c r="Q485" s="19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195"/>
      <c r="AD485" s="195"/>
      <c r="AE485" s="195"/>
      <c r="AF485" s="19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</row>
    <row r="486" spans="1:7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194"/>
      <c r="O486" s="194"/>
      <c r="P486" s="198"/>
      <c r="Q486" s="19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195"/>
      <c r="AD486" s="195"/>
      <c r="AE486" s="195"/>
      <c r="AF486" s="19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</row>
    <row r="487" spans="1:7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194"/>
      <c r="O487" s="194"/>
      <c r="P487" s="198"/>
      <c r="Q487" s="19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195"/>
      <c r="AD487" s="195"/>
      <c r="AE487" s="195"/>
      <c r="AF487" s="19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</row>
    <row r="488" spans="1:7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194"/>
      <c r="O488" s="194"/>
      <c r="P488" s="198"/>
      <c r="Q488" s="19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195"/>
      <c r="AD488" s="195"/>
      <c r="AE488" s="195"/>
      <c r="AF488" s="19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</row>
    <row r="489" spans="1:7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194"/>
      <c r="O489" s="194"/>
      <c r="P489" s="198"/>
      <c r="Q489" s="19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195"/>
      <c r="AD489" s="195"/>
      <c r="AE489" s="195"/>
      <c r="AF489" s="19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</row>
    <row r="490" spans="1:7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194"/>
      <c r="O490" s="194"/>
      <c r="P490" s="198"/>
      <c r="Q490" s="19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195"/>
      <c r="AD490" s="195"/>
      <c r="AE490" s="195"/>
      <c r="AF490" s="19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</row>
    <row r="491" spans="1:7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194"/>
      <c r="O491" s="194"/>
      <c r="P491" s="198"/>
      <c r="Q491" s="19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195"/>
      <c r="AD491" s="195"/>
      <c r="AE491" s="195"/>
      <c r="AF491" s="19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</row>
    <row r="492" spans="1:7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194"/>
      <c r="O492" s="194"/>
      <c r="P492" s="198"/>
      <c r="Q492" s="19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195"/>
      <c r="AD492" s="195"/>
      <c r="AE492" s="195"/>
      <c r="AF492" s="19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</row>
    <row r="493" spans="1:7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194"/>
      <c r="O493" s="194"/>
      <c r="P493" s="198"/>
      <c r="Q493" s="19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195"/>
      <c r="AD493" s="195"/>
      <c r="AE493" s="195"/>
      <c r="AF493" s="19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</row>
    <row r="494" spans="1:7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194"/>
      <c r="O494" s="194"/>
      <c r="P494" s="198"/>
      <c r="Q494" s="19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195"/>
      <c r="AD494" s="195"/>
      <c r="AE494" s="195"/>
      <c r="AF494" s="19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</row>
    <row r="495" spans="1:7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194"/>
      <c r="O495" s="194"/>
      <c r="P495" s="198"/>
      <c r="Q495" s="19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195"/>
      <c r="AD495" s="195"/>
      <c r="AE495" s="195"/>
      <c r="AF495" s="19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</row>
    <row r="496" spans="1:7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194"/>
      <c r="O496" s="194"/>
      <c r="P496" s="198"/>
      <c r="Q496" s="19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195"/>
      <c r="AD496" s="195"/>
      <c r="AE496" s="195"/>
      <c r="AF496" s="19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</row>
    <row r="497" spans="1:7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194"/>
      <c r="O497" s="194"/>
      <c r="P497" s="198"/>
      <c r="Q497" s="19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195"/>
      <c r="AD497" s="195"/>
      <c r="AE497" s="195"/>
      <c r="AF497" s="19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</row>
    <row r="498" spans="1:7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194"/>
      <c r="O498" s="194"/>
      <c r="P498" s="198"/>
      <c r="Q498" s="19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195"/>
      <c r="AD498" s="195"/>
      <c r="AE498" s="195"/>
      <c r="AF498" s="19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</row>
    <row r="499" spans="1:7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194"/>
      <c r="O499" s="194"/>
      <c r="P499" s="198"/>
      <c r="Q499" s="19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195"/>
      <c r="AD499" s="195"/>
      <c r="AE499" s="195"/>
      <c r="AF499" s="19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</row>
    <row r="500" spans="1:7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194"/>
      <c r="O500" s="194"/>
      <c r="P500" s="198"/>
      <c r="Q500" s="19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195"/>
      <c r="AD500" s="195"/>
      <c r="AE500" s="195"/>
      <c r="AF500" s="19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</row>
    <row r="501" spans="1:7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194"/>
      <c r="O501" s="194"/>
      <c r="P501" s="198"/>
      <c r="Q501" s="19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195"/>
      <c r="AD501" s="195"/>
      <c r="AE501" s="195"/>
      <c r="AF501" s="19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</row>
    <row r="502" spans="1:7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194"/>
      <c r="O502" s="194"/>
      <c r="P502" s="198"/>
      <c r="Q502" s="19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195"/>
      <c r="AD502" s="195"/>
      <c r="AE502" s="195"/>
      <c r="AF502" s="19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</row>
    <row r="503" spans="1:7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194"/>
      <c r="O503" s="194"/>
      <c r="P503" s="198"/>
      <c r="Q503" s="19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195"/>
      <c r="AD503" s="195"/>
      <c r="AE503" s="195"/>
      <c r="AF503" s="19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</row>
    <row r="504" spans="1:7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194"/>
      <c r="O504" s="194"/>
      <c r="P504" s="198"/>
      <c r="Q504" s="19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195"/>
      <c r="AD504" s="195"/>
      <c r="AE504" s="195"/>
      <c r="AF504" s="19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</row>
    <row r="505" spans="1:7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194"/>
      <c r="O505" s="194"/>
      <c r="P505" s="198"/>
      <c r="Q505" s="19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195"/>
      <c r="AD505" s="195"/>
      <c r="AE505" s="195"/>
      <c r="AF505" s="19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</row>
    <row r="506" spans="1:7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194"/>
      <c r="O506" s="194"/>
      <c r="P506" s="198"/>
      <c r="Q506" s="19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195"/>
      <c r="AD506" s="195"/>
      <c r="AE506" s="195"/>
      <c r="AF506" s="19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</row>
    <row r="507" spans="1:7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194"/>
      <c r="O507" s="194"/>
      <c r="P507" s="198"/>
      <c r="Q507" s="19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195"/>
      <c r="AD507" s="195"/>
      <c r="AE507" s="195"/>
      <c r="AF507" s="19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</row>
    <row r="508" spans="1:7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194"/>
      <c r="O508" s="194"/>
      <c r="P508" s="198"/>
      <c r="Q508" s="19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195"/>
      <c r="AD508" s="195"/>
      <c r="AE508" s="195"/>
      <c r="AF508" s="19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</row>
    <row r="509" spans="1:7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194"/>
      <c r="O509" s="194"/>
      <c r="P509" s="198"/>
      <c r="Q509" s="19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195"/>
      <c r="AD509" s="195"/>
      <c r="AE509" s="195"/>
      <c r="AF509" s="19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</row>
    <row r="510" spans="1:7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194"/>
      <c r="O510" s="194"/>
      <c r="P510" s="198"/>
      <c r="Q510" s="19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195"/>
      <c r="AD510" s="195"/>
      <c r="AE510" s="195"/>
      <c r="AF510" s="19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</row>
    <row r="511" spans="1:7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194"/>
      <c r="O511" s="194"/>
      <c r="P511" s="198"/>
      <c r="Q511" s="19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195"/>
      <c r="AD511" s="195"/>
      <c r="AE511" s="195"/>
      <c r="AF511" s="19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</row>
    <row r="512" spans="1:7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194"/>
      <c r="O512" s="194"/>
      <c r="P512" s="198"/>
      <c r="Q512" s="19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195"/>
      <c r="AD512" s="195"/>
      <c r="AE512" s="195"/>
      <c r="AF512" s="19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</row>
    <row r="513" spans="1:7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194"/>
      <c r="O513" s="194"/>
      <c r="P513" s="198"/>
      <c r="Q513" s="19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195"/>
      <c r="AD513" s="195"/>
      <c r="AE513" s="195"/>
      <c r="AF513" s="19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</row>
    <row r="514" spans="1:7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194"/>
      <c r="O514" s="194"/>
      <c r="P514" s="198"/>
      <c r="Q514" s="19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195"/>
      <c r="AD514" s="195"/>
      <c r="AE514" s="195"/>
      <c r="AF514" s="19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</row>
    <row r="515" spans="1:7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194"/>
      <c r="O515" s="194"/>
      <c r="P515" s="198"/>
      <c r="Q515" s="19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195"/>
      <c r="AD515" s="195"/>
      <c r="AE515" s="195"/>
      <c r="AF515" s="19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</row>
    <row r="516" spans="1:7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194"/>
      <c r="O516" s="194"/>
      <c r="P516" s="198"/>
      <c r="Q516" s="19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195"/>
      <c r="AD516" s="195"/>
      <c r="AE516" s="195"/>
      <c r="AF516" s="19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</row>
    <row r="517" spans="1:7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194"/>
      <c r="O517" s="194"/>
      <c r="P517" s="198"/>
      <c r="Q517" s="19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195"/>
      <c r="AD517" s="195"/>
      <c r="AE517" s="195"/>
      <c r="AF517" s="19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</row>
    <row r="518" spans="1:7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194"/>
      <c r="O518" s="194"/>
      <c r="P518" s="198"/>
      <c r="Q518" s="19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195"/>
      <c r="AD518" s="195"/>
      <c r="AE518" s="195"/>
      <c r="AF518" s="19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</row>
    <row r="519" spans="1:7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194"/>
      <c r="O519" s="194"/>
      <c r="P519" s="198"/>
      <c r="Q519" s="19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195"/>
      <c r="AD519" s="195"/>
      <c r="AE519" s="195"/>
      <c r="AF519" s="19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</row>
    <row r="520" spans="1:7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194"/>
      <c r="O520" s="194"/>
      <c r="P520" s="198"/>
      <c r="Q520" s="19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195"/>
      <c r="AD520" s="195"/>
      <c r="AE520" s="195"/>
      <c r="AF520" s="19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</row>
    <row r="521" spans="1:7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194"/>
      <c r="O521" s="194"/>
      <c r="P521" s="198"/>
      <c r="Q521" s="19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195"/>
      <c r="AD521" s="195"/>
      <c r="AE521" s="195"/>
      <c r="AF521" s="19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</row>
    <row r="522" spans="1:7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194"/>
      <c r="O522" s="194"/>
      <c r="P522" s="198"/>
      <c r="Q522" s="19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195"/>
      <c r="AD522" s="195"/>
      <c r="AE522" s="195"/>
      <c r="AF522" s="19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</row>
    <row r="523" spans="1:7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194"/>
      <c r="O523" s="194"/>
      <c r="P523" s="198"/>
      <c r="Q523" s="19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195"/>
      <c r="AD523" s="195"/>
      <c r="AE523" s="195"/>
      <c r="AF523" s="19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</row>
    <row r="524" spans="1:7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194"/>
      <c r="O524" s="194"/>
      <c r="P524" s="198"/>
      <c r="Q524" s="19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195"/>
      <c r="AD524" s="195"/>
      <c r="AE524" s="195"/>
      <c r="AF524" s="19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</row>
    <row r="525" spans="1:7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194"/>
      <c r="O525" s="194"/>
      <c r="P525" s="198"/>
      <c r="Q525" s="19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195"/>
      <c r="AD525" s="195"/>
      <c r="AE525" s="195"/>
      <c r="AF525" s="19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</row>
    <row r="526" spans="1:7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194"/>
      <c r="O526" s="194"/>
      <c r="P526" s="198"/>
      <c r="Q526" s="19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195"/>
      <c r="AD526" s="195"/>
      <c r="AE526" s="195"/>
      <c r="AF526" s="19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</row>
    <row r="527" spans="1:7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194"/>
      <c r="O527" s="194"/>
      <c r="P527" s="198"/>
      <c r="Q527" s="19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195"/>
      <c r="AD527" s="195"/>
      <c r="AE527" s="195"/>
      <c r="AF527" s="19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</row>
    <row r="528" spans="1:7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194"/>
      <c r="O528" s="194"/>
      <c r="P528" s="198"/>
      <c r="Q528" s="19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195"/>
      <c r="AD528" s="195"/>
      <c r="AE528" s="195"/>
      <c r="AF528" s="19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</row>
    <row r="529" spans="1:7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194"/>
      <c r="O529" s="194"/>
      <c r="P529" s="198"/>
      <c r="Q529" s="19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195"/>
      <c r="AD529" s="195"/>
      <c r="AE529" s="195"/>
      <c r="AF529" s="19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</row>
    <row r="530" spans="1:7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194"/>
      <c r="O530" s="194"/>
      <c r="P530" s="198"/>
      <c r="Q530" s="19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195"/>
      <c r="AD530" s="195"/>
      <c r="AE530" s="195"/>
      <c r="AF530" s="19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</row>
    <row r="531" spans="1:7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194"/>
      <c r="O531" s="194"/>
      <c r="P531" s="198"/>
      <c r="Q531" s="198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195"/>
      <c r="AD531" s="195"/>
      <c r="AE531" s="195"/>
      <c r="AF531" s="19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</row>
    <row r="532" spans="1:7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194"/>
      <c r="O532" s="194"/>
      <c r="P532" s="198"/>
      <c r="Q532" s="19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195"/>
      <c r="AD532" s="195"/>
      <c r="AE532" s="195"/>
      <c r="AF532" s="19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</row>
    <row r="533" spans="1:7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194"/>
      <c r="O533" s="194"/>
      <c r="P533" s="198"/>
      <c r="Q533" s="19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195"/>
      <c r="AD533" s="195"/>
      <c r="AE533" s="195"/>
      <c r="AF533" s="19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</row>
    <row r="534" spans="1:7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194"/>
      <c r="O534" s="194"/>
      <c r="P534" s="198"/>
      <c r="Q534" s="19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195"/>
      <c r="AD534" s="195"/>
      <c r="AE534" s="195"/>
      <c r="AF534" s="19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</row>
    <row r="535" spans="1:7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194"/>
      <c r="O535" s="194"/>
      <c r="P535" s="198"/>
      <c r="Q535" s="19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195"/>
      <c r="AD535" s="195"/>
      <c r="AE535" s="195"/>
      <c r="AF535" s="19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</row>
    <row r="536" spans="1:7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194"/>
      <c r="O536" s="194"/>
      <c r="P536" s="198"/>
      <c r="Q536" s="198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195"/>
      <c r="AD536" s="195"/>
      <c r="AE536" s="195"/>
      <c r="AF536" s="19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</row>
    <row r="537" spans="1:7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194"/>
      <c r="O537" s="194"/>
      <c r="P537" s="198"/>
      <c r="Q537" s="19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195"/>
      <c r="AD537" s="195"/>
      <c r="AE537" s="195"/>
      <c r="AF537" s="19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</row>
    <row r="538" spans="1:7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194"/>
      <c r="O538" s="194"/>
      <c r="P538" s="198"/>
      <c r="Q538" s="19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195"/>
      <c r="AD538" s="195"/>
      <c r="AE538" s="195"/>
      <c r="AF538" s="19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</row>
    <row r="539" spans="1:7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194"/>
      <c r="O539" s="194"/>
      <c r="P539" s="198"/>
      <c r="Q539" s="19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195"/>
      <c r="AD539" s="195"/>
      <c r="AE539" s="195"/>
      <c r="AF539" s="19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</row>
    <row r="540" spans="1:7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194"/>
      <c r="O540" s="194"/>
      <c r="P540" s="198"/>
      <c r="Q540" s="19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195"/>
      <c r="AD540" s="195"/>
      <c r="AE540" s="195"/>
      <c r="AF540" s="19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</row>
    <row r="541" spans="1:7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194"/>
      <c r="O541" s="194"/>
      <c r="P541" s="198"/>
      <c r="Q541" s="19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195"/>
      <c r="AD541" s="195"/>
      <c r="AE541" s="195"/>
      <c r="AF541" s="19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</row>
    <row r="542" spans="1:7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194"/>
      <c r="O542" s="194"/>
      <c r="P542" s="198"/>
      <c r="Q542" s="19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195"/>
      <c r="AD542" s="195"/>
      <c r="AE542" s="195"/>
      <c r="AF542" s="19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</row>
    <row r="543" spans="1:7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194"/>
      <c r="O543" s="194"/>
      <c r="P543" s="198"/>
      <c r="Q543" s="19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195"/>
      <c r="AD543" s="195"/>
      <c r="AE543" s="195"/>
      <c r="AF543" s="19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</row>
    <row r="544" spans="1:7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194"/>
      <c r="O544" s="194"/>
      <c r="P544" s="198"/>
      <c r="Q544" s="19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195"/>
      <c r="AD544" s="195"/>
      <c r="AE544" s="195"/>
      <c r="AF544" s="19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</row>
    <row r="545" spans="1:7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194"/>
      <c r="O545" s="194"/>
      <c r="P545" s="198"/>
      <c r="Q545" s="19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195"/>
      <c r="AD545" s="195"/>
      <c r="AE545" s="195"/>
      <c r="AF545" s="19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</row>
    <row r="546" spans="1:7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194"/>
      <c r="O546" s="194"/>
      <c r="P546" s="198"/>
      <c r="Q546" s="19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195"/>
      <c r="AD546" s="195"/>
      <c r="AE546" s="195"/>
      <c r="AF546" s="19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</row>
    <row r="547" spans="1:7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194"/>
      <c r="O547" s="194"/>
      <c r="P547" s="198"/>
      <c r="Q547" s="19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195"/>
      <c r="AD547" s="195"/>
      <c r="AE547" s="195"/>
      <c r="AF547" s="19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</row>
    <row r="548" spans="1:7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194"/>
      <c r="O548" s="194"/>
      <c r="P548" s="198"/>
      <c r="Q548" s="19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195"/>
      <c r="AD548" s="195"/>
      <c r="AE548" s="195"/>
      <c r="AF548" s="19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</row>
    <row r="549" spans="1:7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194"/>
      <c r="O549" s="194"/>
      <c r="P549" s="198"/>
      <c r="Q549" s="198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195"/>
      <c r="AD549" s="195"/>
      <c r="AE549" s="195"/>
      <c r="AF549" s="19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</row>
    <row r="550" spans="1:7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194"/>
      <c r="O550" s="194"/>
      <c r="P550" s="198"/>
      <c r="Q550" s="19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195"/>
      <c r="AD550" s="195"/>
      <c r="AE550" s="195"/>
      <c r="AF550" s="19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</row>
    <row r="551" spans="1:7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194"/>
      <c r="O551" s="194"/>
      <c r="P551" s="198"/>
      <c r="Q551" s="19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195"/>
      <c r="AD551" s="195"/>
      <c r="AE551" s="195"/>
      <c r="AF551" s="19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</row>
    <row r="552" spans="1:7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194"/>
      <c r="O552" s="194"/>
      <c r="P552" s="198"/>
      <c r="Q552" s="19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195"/>
      <c r="AD552" s="195"/>
      <c r="AE552" s="195"/>
      <c r="AF552" s="19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</row>
    <row r="553" spans="1:7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194"/>
      <c r="O553" s="194"/>
      <c r="P553" s="198"/>
      <c r="Q553" s="19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195"/>
      <c r="AD553" s="195"/>
      <c r="AE553" s="195"/>
      <c r="AF553" s="19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</row>
    <row r="554" spans="1:7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194"/>
      <c r="O554" s="194"/>
      <c r="P554" s="198"/>
      <c r="Q554" s="19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195"/>
      <c r="AD554" s="195"/>
      <c r="AE554" s="195"/>
      <c r="AF554" s="19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</row>
    <row r="555" spans="1:7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194"/>
      <c r="O555" s="194"/>
      <c r="P555" s="198"/>
      <c r="Q555" s="19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195"/>
      <c r="AD555" s="195"/>
      <c r="AE555" s="195"/>
      <c r="AF555" s="19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</row>
    <row r="556" spans="1:7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194"/>
      <c r="O556" s="194"/>
      <c r="P556" s="198"/>
      <c r="Q556" s="19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195"/>
      <c r="AD556" s="195"/>
      <c r="AE556" s="195"/>
      <c r="AF556" s="19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</row>
    <row r="557" spans="1:7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194"/>
      <c r="O557" s="194"/>
      <c r="P557" s="198"/>
      <c r="Q557" s="19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195"/>
      <c r="AD557" s="195"/>
      <c r="AE557" s="195"/>
      <c r="AF557" s="19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</row>
    <row r="558" spans="1:7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194"/>
      <c r="O558" s="194"/>
      <c r="P558" s="198"/>
      <c r="Q558" s="19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195"/>
      <c r="AD558" s="195"/>
      <c r="AE558" s="195"/>
      <c r="AF558" s="19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</row>
    <row r="559" spans="1:7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194"/>
      <c r="O559" s="194"/>
      <c r="P559" s="198"/>
      <c r="Q559" s="19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195"/>
      <c r="AD559" s="195"/>
      <c r="AE559" s="195"/>
      <c r="AF559" s="19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</row>
    <row r="560" spans="1:7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194"/>
      <c r="O560" s="194"/>
      <c r="P560" s="198"/>
      <c r="Q560" s="19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195"/>
      <c r="AD560" s="195"/>
      <c r="AE560" s="195"/>
      <c r="AF560" s="19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</row>
    <row r="561" spans="1:7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194"/>
      <c r="O561" s="194"/>
      <c r="P561" s="198"/>
      <c r="Q561" s="19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195"/>
      <c r="AD561" s="195"/>
      <c r="AE561" s="195"/>
      <c r="AF561" s="19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</row>
    <row r="562" spans="1:7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194"/>
      <c r="O562" s="194"/>
      <c r="P562" s="198"/>
      <c r="Q562" s="19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195"/>
      <c r="AD562" s="195"/>
      <c r="AE562" s="195"/>
      <c r="AF562" s="19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</row>
    <row r="563" spans="1:7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194"/>
      <c r="O563" s="194"/>
      <c r="P563" s="198"/>
      <c r="Q563" s="19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195"/>
      <c r="AD563" s="195"/>
      <c r="AE563" s="195"/>
      <c r="AF563" s="19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</row>
    <row r="564" spans="1:7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194"/>
      <c r="O564" s="194"/>
      <c r="P564" s="198"/>
      <c r="Q564" s="19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195"/>
      <c r="AD564" s="195"/>
      <c r="AE564" s="195"/>
      <c r="AF564" s="19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</row>
    <row r="565" spans="1:7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194"/>
      <c r="O565" s="194"/>
      <c r="P565" s="198"/>
      <c r="Q565" s="19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195"/>
      <c r="AD565" s="195"/>
      <c r="AE565" s="195"/>
      <c r="AF565" s="19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</row>
    <row r="566" spans="1:7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194"/>
      <c r="O566" s="194"/>
      <c r="P566" s="198"/>
      <c r="Q566" s="19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195"/>
      <c r="AD566" s="195"/>
      <c r="AE566" s="195"/>
      <c r="AF566" s="19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</row>
    <row r="567" spans="1:7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194"/>
      <c r="O567" s="194"/>
      <c r="P567" s="198"/>
      <c r="Q567" s="19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195"/>
      <c r="AD567" s="195"/>
      <c r="AE567" s="195"/>
      <c r="AF567" s="19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</row>
    <row r="568" spans="1:7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194"/>
      <c r="O568" s="194"/>
      <c r="P568" s="198"/>
      <c r="Q568" s="19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195"/>
      <c r="AD568" s="195"/>
      <c r="AE568" s="195"/>
      <c r="AF568" s="19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</row>
    <row r="569" spans="1:7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194"/>
      <c r="O569" s="194"/>
      <c r="P569" s="198"/>
      <c r="Q569" s="19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195"/>
      <c r="AD569" s="195"/>
      <c r="AE569" s="195"/>
      <c r="AF569" s="19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</row>
    <row r="570" spans="1:7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194"/>
      <c r="O570" s="194"/>
      <c r="P570" s="198"/>
      <c r="Q570" s="19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195"/>
      <c r="AD570" s="195"/>
      <c r="AE570" s="195"/>
      <c r="AF570" s="19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</row>
    <row r="571" spans="1:7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194"/>
      <c r="O571" s="194"/>
      <c r="P571" s="198"/>
      <c r="Q571" s="19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195"/>
      <c r="AD571" s="195"/>
      <c r="AE571" s="195"/>
      <c r="AF571" s="19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</row>
    <row r="572" spans="1:7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194"/>
      <c r="O572" s="194"/>
      <c r="P572" s="198"/>
      <c r="Q572" s="19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195"/>
      <c r="AD572" s="195"/>
      <c r="AE572" s="195"/>
      <c r="AF572" s="19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</row>
    <row r="573" spans="1:7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194"/>
      <c r="O573" s="194"/>
      <c r="P573" s="198"/>
      <c r="Q573" s="19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195"/>
      <c r="AD573" s="195"/>
      <c r="AE573" s="195"/>
      <c r="AF573" s="19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</row>
    <row r="574" spans="1:7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194"/>
      <c r="O574" s="194"/>
      <c r="P574" s="198"/>
      <c r="Q574" s="19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195"/>
      <c r="AD574" s="195"/>
      <c r="AE574" s="195"/>
      <c r="AF574" s="19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</row>
    <row r="575" spans="1:7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194"/>
      <c r="O575" s="194"/>
      <c r="P575" s="198"/>
      <c r="Q575" s="19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195"/>
      <c r="AD575" s="195"/>
      <c r="AE575" s="195"/>
      <c r="AF575" s="19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</row>
    <row r="576" spans="1:7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194"/>
      <c r="O576" s="194"/>
      <c r="P576" s="198"/>
      <c r="Q576" s="19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195"/>
      <c r="AD576" s="195"/>
      <c r="AE576" s="195"/>
      <c r="AF576" s="19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</row>
    <row r="577" spans="1:7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194"/>
      <c r="O577" s="194"/>
      <c r="P577" s="198"/>
      <c r="Q577" s="19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195"/>
      <c r="AD577" s="195"/>
      <c r="AE577" s="195"/>
      <c r="AF577" s="19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</row>
    <row r="578" spans="1:7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194"/>
      <c r="O578" s="194"/>
      <c r="P578" s="198"/>
      <c r="Q578" s="19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195"/>
      <c r="AD578" s="195"/>
      <c r="AE578" s="195"/>
      <c r="AF578" s="19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</row>
    <row r="579" spans="1:7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194"/>
      <c r="O579" s="194"/>
      <c r="P579" s="198"/>
      <c r="Q579" s="19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195"/>
      <c r="AD579" s="195"/>
      <c r="AE579" s="195"/>
      <c r="AF579" s="19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</row>
    <row r="580" spans="1:7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194"/>
      <c r="O580" s="194"/>
      <c r="P580" s="198"/>
      <c r="Q580" s="19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195"/>
      <c r="AD580" s="195"/>
      <c r="AE580" s="195"/>
      <c r="AF580" s="19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</row>
    <row r="581" spans="1:7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194"/>
      <c r="O581" s="194"/>
      <c r="P581" s="198"/>
      <c r="Q581" s="19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195"/>
      <c r="AD581" s="195"/>
      <c r="AE581" s="195"/>
      <c r="AF581" s="19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</row>
    <row r="582" spans="1:7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194"/>
      <c r="O582" s="194"/>
      <c r="P582" s="198"/>
      <c r="Q582" s="19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195"/>
      <c r="AD582" s="195"/>
      <c r="AE582" s="195"/>
      <c r="AF582" s="19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</row>
    <row r="583" spans="1:7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194"/>
      <c r="O583" s="194"/>
      <c r="P583" s="198"/>
      <c r="Q583" s="19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195"/>
      <c r="AD583" s="195"/>
      <c r="AE583" s="195"/>
      <c r="AF583" s="19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</row>
    <row r="584" spans="1:7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194"/>
      <c r="O584" s="194"/>
      <c r="P584" s="198"/>
      <c r="Q584" s="19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195"/>
      <c r="AD584" s="195"/>
      <c r="AE584" s="195"/>
      <c r="AF584" s="19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</row>
    <row r="585" spans="1:7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194"/>
      <c r="O585" s="194"/>
      <c r="P585" s="198"/>
      <c r="Q585" s="19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195"/>
      <c r="AD585" s="195"/>
      <c r="AE585" s="195"/>
      <c r="AF585" s="19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</row>
    <row r="586" spans="1:7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194"/>
      <c r="O586" s="194"/>
      <c r="P586" s="198"/>
      <c r="Q586" s="19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195"/>
      <c r="AD586" s="195"/>
      <c r="AE586" s="195"/>
      <c r="AF586" s="19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</row>
    <row r="587" spans="1:7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194"/>
      <c r="O587" s="194"/>
      <c r="P587" s="198"/>
      <c r="Q587" s="19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195"/>
      <c r="AD587" s="195"/>
      <c r="AE587" s="195"/>
      <c r="AF587" s="19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</row>
    <row r="588" spans="1:7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194"/>
      <c r="O588" s="194"/>
      <c r="P588" s="198"/>
      <c r="Q588" s="19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195"/>
      <c r="AD588" s="195"/>
      <c r="AE588" s="195"/>
      <c r="AF588" s="19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</row>
    <row r="589" spans="1:7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194"/>
      <c r="O589" s="194"/>
      <c r="P589" s="198"/>
      <c r="Q589" s="19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195"/>
      <c r="AD589" s="195"/>
      <c r="AE589" s="195"/>
      <c r="AF589" s="19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</row>
    <row r="590" spans="1:7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194"/>
      <c r="O590" s="194"/>
      <c r="P590" s="198"/>
      <c r="Q590" s="19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195"/>
      <c r="AD590" s="195"/>
      <c r="AE590" s="195"/>
      <c r="AF590" s="19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</row>
    <row r="591" spans="1:7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194"/>
      <c r="O591" s="194"/>
      <c r="P591" s="198"/>
      <c r="Q591" s="19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195"/>
      <c r="AD591" s="195"/>
      <c r="AE591" s="195"/>
      <c r="AF591" s="19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</row>
    <row r="592" spans="1:7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194"/>
      <c r="O592" s="194"/>
      <c r="P592" s="198"/>
      <c r="Q592" s="19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195"/>
      <c r="AD592" s="195"/>
      <c r="AE592" s="195"/>
      <c r="AF592" s="19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</row>
    <row r="593" spans="1:7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194"/>
      <c r="O593" s="194"/>
      <c r="P593" s="198"/>
      <c r="Q593" s="19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195"/>
      <c r="AD593" s="195"/>
      <c r="AE593" s="195"/>
      <c r="AF593" s="19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</row>
    <row r="594" spans="1:7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194"/>
      <c r="O594" s="194"/>
      <c r="P594" s="198"/>
      <c r="Q594" s="19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195"/>
      <c r="AD594" s="195"/>
      <c r="AE594" s="195"/>
      <c r="AF594" s="19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</row>
    <row r="595" spans="1:7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194"/>
      <c r="O595" s="194"/>
      <c r="P595" s="198"/>
      <c r="Q595" s="19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195"/>
      <c r="AD595" s="195"/>
      <c r="AE595" s="195"/>
      <c r="AF595" s="19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</row>
    <row r="596" spans="1:7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194"/>
      <c r="O596" s="194"/>
      <c r="P596" s="198"/>
      <c r="Q596" s="19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195"/>
      <c r="AD596" s="195"/>
      <c r="AE596" s="195"/>
      <c r="AF596" s="19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</row>
    <row r="597" spans="1:7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194"/>
      <c r="O597" s="194"/>
      <c r="P597" s="198"/>
      <c r="Q597" s="19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195"/>
      <c r="AD597" s="195"/>
      <c r="AE597" s="195"/>
      <c r="AF597" s="19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</row>
    <row r="598" spans="1:7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194"/>
      <c r="O598" s="194"/>
      <c r="P598" s="198"/>
      <c r="Q598" s="19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195"/>
      <c r="AD598" s="195"/>
      <c r="AE598" s="195"/>
      <c r="AF598" s="19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</row>
    <row r="599" spans="1:7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194"/>
      <c r="O599" s="194"/>
      <c r="P599" s="198"/>
      <c r="Q599" s="19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195"/>
      <c r="AD599" s="195"/>
      <c r="AE599" s="195"/>
      <c r="AF599" s="19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</row>
    <row r="600" spans="1:7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194"/>
      <c r="O600" s="194"/>
      <c r="P600" s="198"/>
      <c r="Q600" s="19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195"/>
      <c r="AD600" s="195"/>
      <c r="AE600" s="195"/>
      <c r="AF600" s="19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</row>
    <row r="601" spans="1:7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194"/>
      <c r="O601" s="194"/>
      <c r="P601" s="198"/>
      <c r="Q601" s="19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195"/>
      <c r="AD601" s="195"/>
      <c r="AE601" s="195"/>
      <c r="AF601" s="19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</row>
    <row r="602" spans="1:7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194"/>
      <c r="O602" s="194"/>
      <c r="P602" s="198"/>
      <c r="Q602" s="19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195"/>
      <c r="AD602" s="195"/>
      <c r="AE602" s="195"/>
      <c r="AF602" s="19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</row>
    <row r="603" spans="1:7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194"/>
      <c r="O603" s="194"/>
      <c r="P603" s="198"/>
      <c r="Q603" s="19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195"/>
      <c r="AD603" s="195"/>
      <c r="AE603" s="195"/>
      <c r="AF603" s="19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</row>
    <row r="604" spans="1:7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194"/>
      <c r="O604" s="194"/>
      <c r="P604" s="198"/>
      <c r="Q604" s="19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195"/>
      <c r="AD604" s="195"/>
      <c r="AE604" s="195"/>
      <c r="AF604" s="19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</row>
    <row r="605" spans="1:7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194"/>
      <c r="O605" s="194"/>
      <c r="P605" s="198"/>
      <c r="Q605" s="19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195"/>
      <c r="AD605" s="195"/>
      <c r="AE605" s="195"/>
      <c r="AF605" s="19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</row>
    <row r="606" spans="1:7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194"/>
      <c r="O606" s="194"/>
      <c r="P606" s="198"/>
      <c r="Q606" s="19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195"/>
      <c r="AD606" s="195"/>
      <c r="AE606" s="195"/>
      <c r="AF606" s="19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</row>
    <row r="607" spans="1:7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194"/>
      <c r="O607" s="194"/>
      <c r="P607" s="198"/>
      <c r="Q607" s="19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195"/>
      <c r="AD607" s="195"/>
      <c r="AE607" s="195"/>
      <c r="AF607" s="19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</row>
    <row r="608" spans="1:7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194"/>
      <c r="O608" s="194"/>
      <c r="P608" s="198"/>
      <c r="Q608" s="19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195"/>
      <c r="AD608" s="195"/>
      <c r="AE608" s="195"/>
      <c r="AF608" s="19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</row>
    <row r="609" spans="1:7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194"/>
      <c r="O609" s="194"/>
      <c r="P609" s="198"/>
      <c r="Q609" s="19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195"/>
      <c r="AD609" s="195"/>
      <c r="AE609" s="195"/>
      <c r="AF609" s="19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</row>
    <row r="610" spans="1:7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194"/>
      <c r="O610" s="194"/>
      <c r="P610" s="198"/>
      <c r="Q610" s="19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195"/>
      <c r="AD610" s="195"/>
      <c r="AE610" s="195"/>
      <c r="AF610" s="19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</row>
    <row r="611" spans="1:7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194"/>
      <c r="O611" s="194"/>
      <c r="P611" s="198"/>
      <c r="Q611" s="19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195"/>
      <c r="AD611" s="195"/>
      <c r="AE611" s="195"/>
      <c r="AF611" s="19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</row>
    <row r="612" spans="1:7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194"/>
      <c r="O612" s="194"/>
      <c r="P612" s="198"/>
      <c r="Q612" s="19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195"/>
      <c r="AD612" s="195"/>
      <c r="AE612" s="195"/>
      <c r="AF612" s="19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</row>
    <row r="613" spans="1:7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194"/>
      <c r="O613" s="194"/>
      <c r="P613" s="198"/>
      <c r="Q613" s="19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195"/>
      <c r="AD613" s="195"/>
      <c r="AE613" s="195"/>
      <c r="AF613" s="19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</row>
    <row r="614" spans="1:7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194"/>
      <c r="O614" s="194"/>
      <c r="P614" s="198"/>
      <c r="Q614" s="19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195"/>
      <c r="AD614" s="195"/>
      <c r="AE614" s="195"/>
      <c r="AF614" s="19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</row>
    <row r="615" spans="1:7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194"/>
      <c r="O615" s="194"/>
      <c r="P615" s="198"/>
      <c r="Q615" s="19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195"/>
      <c r="AD615" s="195"/>
      <c r="AE615" s="195"/>
      <c r="AF615" s="19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</row>
    <row r="616" spans="1:7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194"/>
      <c r="O616" s="194"/>
      <c r="P616" s="198"/>
      <c r="Q616" s="19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195"/>
      <c r="AD616" s="195"/>
      <c r="AE616" s="195"/>
      <c r="AF616" s="19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</row>
    <row r="617" spans="1:7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194"/>
      <c r="O617" s="194"/>
      <c r="P617" s="198"/>
      <c r="Q617" s="19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195"/>
      <c r="AD617" s="195"/>
      <c r="AE617" s="195"/>
      <c r="AF617" s="19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</row>
    <row r="618" spans="1:7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194"/>
      <c r="O618" s="194"/>
      <c r="P618" s="198"/>
      <c r="Q618" s="19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195"/>
      <c r="AD618" s="195"/>
      <c r="AE618" s="195"/>
      <c r="AF618" s="19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</row>
    <row r="619" spans="1:7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194"/>
      <c r="O619" s="194"/>
      <c r="P619" s="198"/>
      <c r="Q619" s="19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195"/>
      <c r="AD619" s="195"/>
      <c r="AE619" s="195"/>
      <c r="AF619" s="19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</row>
    <row r="620" spans="1:7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194"/>
      <c r="O620" s="194"/>
      <c r="P620" s="198"/>
      <c r="Q620" s="19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195"/>
      <c r="AD620" s="195"/>
      <c r="AE620" s="195"/>
      <c r="AF620" s="19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</row>
    <row r="621" spans="1:7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194"/>
      <c r="O621" s="194"/>
      <c r="P621" s="198"/>
      <c r="Q621" s="19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195"/>
      <c r="AD621" s="195"/>
      <c r="AE621" s="195"/>
      <c r="AF621" s="19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</row>
    <row r="622" spans="1:7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194"/>
      <c r="O622" s="194"/>
      <c r="P622" s="198"/>
      <c r="Q622" s="19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195"/>
      <c r="AD622" s="195"/>
      <c r="AE622" s="195"/>
      <c r="AF622" s="19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</row>
    <row r="623" spans="1:7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194"/>
      <c r="O623" s="194"/>
      <c r="P623" s="198"/>
      <c r="Q623" s="19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195"/>
      <c r="AD623" s="195"/>
      <c r="AE623" s="195"/>
      <c r="AF623" s="19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</row>
    <row r="624" spans="1:7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194"/>
      <c r="O624" s="194"/>
      <c r="P624" s="198"/>
      <c r="Q624" s="19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195"/>
      <c r="AD624" s="195"/>
      <c r="AE624" s="195"/>
      <c r="AF624" s="19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</row>
    <row r="625" spans="1:7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194"/>
      <c r="O625" s="194"/>
      <c r="P625" s="198"/>
      <c r="Q625" s="19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195"/>
      <c r="AD625" s="195"/>
      <c r="AE625" s="195"/>
      <c r="AF625" s="19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</row>
    <row r="626" spans="1:7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194"/>
      <c r="O626" s="194"/>
      <c r="P626" s="198"/>
      <c r="Q626" s="19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195"/>
      <c r="AD626" s="195"/>
      <c r="AE626" s="195"/>
      <c r="AF626" s="19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</row>
    <row r="627" spans="1:7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194"/>
      <c r="O627" s="194"/>
      <c r="P627" s="198"/>
      <c r="Q627" s="19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195"/>
      <c r="AD627" s="195"/>
      <c r="AE627" s="195"/>
      <c r="AF627" s="19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</row>
    <row r="628" spans="1:7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194"/>
      <c r="O628" s="194"/>
      <c r="P628" s="198"/>
      <c r="Q628" s="19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195"/>
      <c r="AD628" s="195"/>
      <c r="AE628" s="195"/>
      <c r="AF628" s="19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</row>
    <row r="629" spans="1:7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194"/>
      <c r="O629" s="194"/>
      <c r="P629" s="198"/>
      <c r="Q629" s="19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195"/>
      <c r="AD629" s="195"/>
      <c r="AE629" s="195"/>
      <c r="AF629" s="19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</row>
    <row r="630" spans="1:7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194"/>
      <c r="O630" s="194"/>
      <c r="P630" s="198"/>
      <c r="Q630" s="19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195"/>
      <c r="AD630" s="195"/>
      <c r="AE630" s="195"/>
      <c r="AF630" s="19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</row>
    <row r="631" spans="1:7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194"/>
      <c r="O631" s="194"/>
      <c r="P631" s="198"/>
      <c r="Q631" s="19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195"/>
      <c r="AD631" s="195"/>
      <c r="AE631" s="195"/>
      <c r="AF631" s="19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</row>
    <row r="632" spans="1:7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194"/>
      <c r="O632" s="194"/>
      <c r="P632" s="198"/>
      <c r="Q632" s="19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195"/>
      <c r="AD632" s="195"/>
      <c r="AE632" s="195"/>
      <c r="AF632" s="19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</row>
    <row r="633" spans="1:7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194"/>
      <c r="O633" s="194"/>
      <c r="P633" s="198"/>
      <c r="Q633" s="19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195"/>
      <c r="AD633" s="195"/>
      <c r="AE633" s="195"/>
      <c r="AF633" s="19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</row>
    <row r="634" spans="1:7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194"/>
      <c r="O634" s="194"/>
      <c r="P634" s="198"/>
      <c r="Q634" s="19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195"/>
      <c r="AD634" s="195"/>
      <c r="AE634" s="195"/>
      <c r="AF634" s="19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</row>
    <row r="635" spans="1:7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194"/>
      <c r="O635" s="194"/>
      <c r="P635" s="198"/>
      <c r="Q635" s="19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195"/>
      <c r="AD635" s="195"/>
      <c r="AE635" s="195"/>
      <c r="AF635" s="19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</row>
    <row r="636" spans="1:7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194"/>
      <c r="O636" s="194"/>
      <c r="P636" s="198"/>
      <c r="Q636" s="19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195"/>
      <c r="AD636" s="195"/>
      <c r="AE636" s="195"/>
      <c r="AF636" s="19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</row>
    <row r="637" spans="1:7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194"/>
      <c r="O637" s="194"/>
      <c r="P637" s="198"/>
      <c r="Q637" s="19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195"/>
      <c r="AD637" s="195"/>
      <c r="AE637" s="195"/>
      <c r="AF637" s="19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</row>
    <row r="638" spans="1:7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194"/>
      <c r="O638" s="194"/>
      <c r="P638" s="198"/>
      <c r="Q638" s="19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195"/>
      <c r="AD638" s="195"/>
      <c r="AE638" s="195"/>
      <c r="AF638" s="19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</row>
    <row r="639" spans="1:7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194"/>
      <c r="O639" s="194"/>
      <c r="P639" s="198"/>
      <c r="Q639" s="19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195"/>
      <c r="AD639" s="195"/>
      <c r="AE639" s="195"/>
      <c r="AF639" s="19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</row>
    <row r="640" spans="1:7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194"/>
      <c r="O640" s="194"/>
      <c r="P640" s="198"/>
      <c r="Q640" s="19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195"/>
      <c r="AD640" s="195"/>
      <c r="AE640" s="195"/>
      <c r="AF640" s="19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</row>
    <row r="641" spans="1:7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194"/>
      <c r="O641" s="194"/>
      <c r="P641" s="198"/>
      <c r="Q641" s="19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195"/>
      <c r="AD641" s="195"/>
      <c r="AE641" s="195"/>
      <c r="AF641" s="19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</row>
    <row r="642" spans="1:7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194"/>
      <c r="O642" s="194"/>
      <c r="P642" s="198"/>
      <c r="Q642" s="19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195"/>
      <c r="AD642" s="195"/>
      <c r="AE642" s="195"/>
      <c r="AF642" s="19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</row>
    <row r="643" spans="1:7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194"/>
      <c r="O643" s="194"/>
      <c r="P643" s="198"/>
      <c r="Q643" s="19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195"/>
      <c r="AD643" s="195"/>
      <c r="AE643" s="195"/>
      <c r="AF643" s="19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</row>
    <row r="644" spans="1:7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194"/>
      <c r="O644" s="194"/>
      <c r="P644" s="198"/>
      <c r="Q644" s="19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195"/>
      <c r="AD644" s="195"/>
      <c r="AE644" s="195"/>
      <c r="AF644" s="19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</row>
    <row r="645" spans="1:7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194"/>
      <c r="O645" s="194"/>
      <c r="P645" s="198"/>
      <c r="Q645" s="19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195"/>
      <c r="AD645" s="195"/>
      <c r="AE645" s="195"/>
      <c r="AF645" s="19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</row>
    <row r="646" spans="1:7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194"/>
      <c r="O646" s="194"/>
      <c r="P646" s="198"/>
      <c r="Q646" s="19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195"/>
      <c r="AD646" s="195"/>
      <c r="AE646" s="195"/>
      <c r="AF646" s="19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</row>
    <row r="647" spans="1:7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194"/>
      <c r="O647" s="194"/>
      <c r="P647" s="198"/>
      <c r="Q647" s="19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195"/>
      <c r="AD647" s="195"/>
      <c r="AE647" s="195"/>
      <c r="AF647" s="19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</row>
    <row r="648" spans="1:7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194"/>
      <c r="O648" s="194"/>
      <c r="P648" s="198"/>
      <c r="Q648" s="19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195"/>
      <c r="AD648" s="195"/>
      <c r="AE648" s="195"/>
      <c r="AF648" s="19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</row>
    <row r="649" spans="1:7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194"/>
      <c r="O649" s="194"/>
      <c r="P649" s="198"/>
      <c r="Q649" s="19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195"/>
      <c r="AD649" s="195"/>
      <c r="AE649" s="195"/>
      <c r="AF649" s="19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</row>
    <row r="650" spans="1:7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194"/>
      <c r="O650" s="194"/>
      <c r="P650" s="198"/>
      <c r="Q650" s="19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195"/>
      <c r="AD650" s="195"/>
      <c r="AE650" s="195"/>
      <c r="AF650" s="19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</row>
    <row r="651" spans="1:7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194"/>
      <c r="O651" s="194"/>
      <c r="P651" s="198"/>
      <c r="Q651" s="19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195"/>
      <c r="AD651" s="195"/>
      <c r="AE651" s="195"/>
      <c r="AF651" s="19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</row>
    <row r="652" spans="1:7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194"/>
      <c r="O652" s="194"/>
      <c r="P652" s="198"/>
      <c r="Q652" s="19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195"/>
      <c r="AD652" s="195"/>
      <c r="AE652" s="195"/>
      <c r="AF652" s="19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</row>
    <row r="653" spans="1:7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194"/>
      <c r="O653" s="194"/>
      <c r="P653" s="198"/>
      <c r="Q653" s="19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195"/>
      <c r="AD653" s="195"/>
      <c r="AE653" s="195"/>
      <c r="AF653" s="19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</row>
    <row r="654" spans="1:7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194"/>
      <c r="O654" s="194"/>
      <c r="P654" s="198"/>
      <c r="Q654" s="19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195"/>
      <c r="AD654" s="195"/>
      <c r="AE654" s="195"/>
      <c r="AF654" s="19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</row>
    <row r="655" spans="1:7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194"/>
      <c r="O655" s="194"/>
      <c r="P655" s="198"/>
      <c r="Q655" s="19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195"/>
      <c r="AD655" s="195"/>
      <c r="AE655" s="195"/>
      <c r="AF655" s="19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</row>
    <row r="656" spans="1:7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194"/>
      <c r="O656" s="194"/>
      <c r="P656" s="198"/>
      <c r="Q656" s="19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195"/>
      <c r="AD656" s="195"/>
      <c r="AE656" s="195"/>
      <c r="AF656" s="19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</row>
    <row r="657" spans="1:7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194"/>
      <c r="O657" s="194"/>
      <c r="P657" s="198"/>
      <c r="Q657" s="19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195"/>
      <c r="AD657" s="195"/>
      <c r="AE657" s="195"/>
      <c r="AF657" s="19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</row>
    <row r="658" spans="1:7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194"/>
      <c r="O658" s="194"/>
      <c r="P658" s="198"/>
      <c r="Q658" s="19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195"/>
      <c r="AD658" s="195"/>
      <c r="AE658" s="195"/>
      <c r="AF658" s="19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</row>
    <row r="659" spans="1:7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194"/>
      <c r="O659" s="194"/>
      <c r="P659" s="198"/>
      <c r="Q659" s="19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195"/>
      <c r="AD659" s="195"/>
      <c r="AE659" s="195"/>
      <c r="AF659" s="19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</row>
    <row r="660" spans="1:7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194"/>
      <c r="O660" s="194"/>
      <c r="P660" s="198"/>
      <c r="Q660" s="19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195"/>
      <c r="AD660" s="195"/>
      <c r="AE660" s="195"/>
      <c r="AF660" s="19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</row>
    <row r="661" spans="1:7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194"/>
      <c r="O661" s="194"/>
      <c r="P661" s="198"/>
      <c r="Q661" s="19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195"/>
      <c r="AD661" s="195"/>
      <c r="AE661" s="195"/>
      <c r="AF661" s="19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</row>
    <row r="662" spans="1:7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194"/>
      <c r="O662" s="194"/>
      <c r="P662" s="198"/>
      <c r="Q662" s="19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195"/>
      <c r="AD662" s="195"/>
      <c r="AE662" s="195"/>
      <c r="AF662" s="19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</row>
    <row r="663" spans="1:7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194"/>
      <c r="O663" s="194"/>
      <c r="P663" s="198"/>
      <c r="Q663" s="19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195"/>
      <c r="AD663" s="195"/>
      <c r="AE663" s="195"/>
      <c r="AF663" s="19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</row>
    <row r="664" spans="1:7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194"/>
      <c r="O664" s="194"/>
      <c r="P664" s="198"/>
      <c r="Q664" s="19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195"/>
      <c r="AD664" s="195"/>
      <c r="AE664" s="195"/>
      <c r="AF664" s="19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</row>
    <row r="665" spans="1:7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194"/>
      <c r="O665" s="194"/>
      <c r="P665" s="198"/>
      <c r="Q665" s="198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195"/>
      <c r="AD665" s="195"/>
      <c r="AE665" s="195"/>
      <c r="AF665" s="19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</row>
    <row r="666" spans="1:7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194"/>
      <c r="O666" s="194"/>
      <c r="P666" s="198"/>
      <c r="Q666" s="198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195"/>
      <c r="AD666" s="195"/>
      <c r="AE666" s="195"/>
      <c r="AF666" s="19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</row>
    <row r="667" spans="1:7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194"/>
      <c r="O667" s="194"/>
      <c r="P667" s="198"/>
      <c r="Q667" s="198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195"/>
      <c r="AD667" s="195"/>
      <c r="AE667" s="195"/>
      <c r="AF667" s="19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</row>
    <row r="668" spans="1:7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194"/>
      <c r="O668" s="194"/>
      <c r="P668" s="198"/>
      <c r="Q668" s="198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195"/>
      <c r="AD668" s="195"/>
      <c r="AE668" s="195"/>
      <c r="AF668" s="19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</row>
    <row r="669" spans="1:7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194"/>
      <c r="O669" s="194"/>
      <c r="P669" s="198"/>
      <c r="Q669" s="198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195"/>
      <c r="AD669" s="195"/>
      <c r="AE669" s="195"/>
      <c r="AF669" s="19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</row>
    <row r="670" spans="1:7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194"/>
      <c r="O670" s="194"/>
      <c r="P670" s="198"/>
      <c r="Q670" s="198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195"/>
      <c r="AD670" s="195"/>
      <c r="AE670" s="195"/>
      <c r="AF670" s="19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</row>
    <row r="671" spans="1:7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194"/>
      <c r="O671" s="194"/>
      <c r="P671" s="198"/>
      <c r="Q671" s="198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195"/>
      <c r="AD671" s="195"/>
      <c r="AE671" s="195"/>
      <c r="AF671" s="19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</row>
    <row r="672" spans="1:7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194"/>
      <c r="O672" s="194"/>
      <c r="P672" s="198"/>
      <c r="Q672" s="198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195"/>
      <c r="AD672" s="195"/>
      <c r="AE672" s="195"/>
      <c r="AF672" s="19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</row>
    <row r="673" spans="1:7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194"/>
      <c r="O673" s="194"/>
      <c r="P673" s="198"/>
      <c r="Q673" s="198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195"/>
      <c r="AD673" s="195"/>
      <c r="AE673" s="195"/>
      <c r="AF673" s="19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</row>
    <row r="674" spans="1:7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194"/>
      <c r="O674" s="194"/>
      <c r="P674" s="198"/>
      <c r="Q674" s="198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195"/>
      <c r="AD674" s="195"/>
      <c r="AE674" s="195"/>
      <c r="AF674" s="19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</row>
    <row r="675" spans="1:7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194"/>
      <c r="O675" s="194"/>
      <c r="P675" s="198"/>
      <c r="Q675" s="198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195"/>
      <c r="AD675" s="195"/>
      <c r="AE675" s="195"/>
      <c r="AF675" s="19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</row>
    <row r="676" spans="1:7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194"/>
      <c r="O676" s="194"/>
      <c r="P676" s="198"/>
      <c r="Q676" s="198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195"/>
      <c r="AD676" s="195"/>
      <c r="AE676" s="195"/>
      <c r="AF676" s="19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</row>
    <row r="677" spans="1:7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194"/>
      <c r="O677" s="194"/>
      <c r="P677" s="198"/>
      <c r="Q677" s="198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195"/>
      <c r="AD677" s="195"/>
      <c r="AE677" s="195"/>
      <c r="AF677" s="19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</row>
    <row r="678" spans="1:7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194"/>
      <c r="O678" s="194"/>
      <c r="P678" s="198"/>
      <c r="Q678" s="198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195"/>
      <c r="AD678" s="195"/>
      <c r="AE678" s="195"/>
      <c r="AF678" s="19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</row>
    <row r="679" spans="1:7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194"/>
      <c r="O679" s="194"/>
      <c r="P679" s="198"/>
      <c r="Q679" s="198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195"/>
      <c r="AD679" s="195"/>
      <c r="AE679" s="195"/>
      <c r="AF679" s="19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</row>
    <row r="680" spans="1:7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194"/>
      <c r="O680" s="194"/>
      <c r="P680" s="198"/>
      <c r="Q680" s="198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195"/>
      <c r="AD680" s="195"/>
      <c r="AE680" s="195"/>
      <c r="AF680" s="19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</row>
    <row r="681" spans="1:7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194"/>
      <c r="O681" s="194"/>
      <c r="P681" s="198"/>
      <c r="Q681" s="198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195"/>
      <c r="AD681" s="195"/>
      <c r="AE681" s="195"/>
      <c r="AF681" s="19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</row>
    <row r="682" spans="1:7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194"/>
      <c r="O682" s="194"/>
      <c r="P682" s="198"/>
      <c r="Q682" s="198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195"/>
      <c r="AD682" s="195"/>
      <c r="AE682" s="195"/>
      <c r="AF682" s="19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</row>
    <row r="683" spans="1:7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194"/>
      <c r="O683" s="194"/>
      <c r="P683" s="198"/>
      <c r="Q683" s="198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195"/>
      <c r="AD683" s="195"/>
      <c r="AE683" s="195"/>
      <c r="AF683" s="19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</row>
    <row r="684" spans="1:7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194"/>
      <c r="O684" s="194"/>
      <c r="P684" s="198"/>
      <c r="Q684" s="198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195"/>
      <c r="AD684" s="195"/>
      <c r="AE684" s="195"/>
      <c r="AF684" s="19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</row>
    <row r="685" spans="1:7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194"/>
      <c r="O685" s="194"/>
      <c r="P685" s="198"/>
      <c r="Q685" s="198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195"/>
      <c r="AD685" s="195"/>
      <c r="AE685" s="195"/>
      <c r="AF685" s="19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</row>
    <row r="686" spans="1:7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194"/>
      <c r="O686" s="194"/>
      <c r="P686" s="198"/>
      <c r="Q686" s="198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195"/>
      <c r="AD686" s="195"/>
      <c r="AE686" s="195"/>
      <c r="AF686" s="19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</row>
    <row r="687" spans="1:7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194"/>
      <c r="O687" s="194"/>
      <c r="P687" s="198"/>
      <c r="Q687" s="198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195"/>
      <c r="AD687" s="195"/>
      <c r="AE687" s="195"/>
      <c r="AF687" s="19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</row>
    <row r="688" spans="1:7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194"/>
      <c r="O688" s="194"/>
      <c r="P688" s="198"/>
      <c r="Q688" s="198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195"/>
      <c r="AD688" s="195"/>
      <c r="AE688" s="195"/>
      <c r="AF688" s="19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</row>
    <row r="689" spans="1:7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194"/>
      <c r="O689" s="194"/>
      <c r="P689" s="198"/>
      <c r="Q689" s="19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195"/>
      <c r="AD689" s="195"/>
      <c r="AE689" s="195"/>
      <c r="AF689" s="19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</row>
    <row r="690" spans="1:7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194"/>
      <c r="O690" s="194"/>
      <c r="P690" s="198"/>
      <c r="Q690" s="19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195"/>
      <c r="AD690" s="195"/>
      <c r="AE690" s="195"/>
      <c r="AF690" s="19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</row>
    <row r="691" spans="1:7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194"/>
      <c r="O691" s="194"/>
      <c r="P691" s="198"/>
      <c r="Q691" s="19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195"/>
      <c r="AD691" s="195"/>
      <c r="AE691" s="195"/>
      <c r="AF691" s="19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</row>
    <row r="692" spans="1:7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194"/>
      <c r="O692" s="194"/>
      <c r="P692" s="198"/>
      <c r="Q692" s="19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195"/>
      <c r="AD692" s="195"/>
      <c r="AE692" s="195"/>
      <c r="AF692" s="19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</row>
    <row r="693" spans="1:7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194"/>
      <c r="O693" s="194"/>
      <c r="P693" s="198"/>
      <c r="Q693" s="19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195"/>
      <c r="AD693" s="195"/>
      <c r="AE693" s="195"/>
      <c r="AF693" s="19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</row>
    <row r="694" spans="1:7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194"/>
      <c r="O694" s="194"/>
      <c r="P694" s="198"/>
      <c r="Q694" s="19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195"/>
      <c r="AD694" s="195"/>
      <c r="AE694" s="195"/>
      <c r="AF694" s="19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</row>
    <row r="695" spans="1:7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194"/>
      <c r="O695" s="194"/>
      <c r="P695" s="198"/>
      <c r="Q695" s="19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195"/>
      <c r="AD695" s="195"/>
      <c r="AE695" s="195"/>
      <c r="AF695" s="19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</row>
    <row r="696" spans="1:7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194"/>
      <c r="O696" s="194"/>
      <c r="P696" s="198"/>
      <c r="Q696" s="19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195"/>
      <c r="AD696" s="195"/>
      <c r="AE696" s="195"/>
      <c r="AF696" s="19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</row>
    <row r="697" spans="1:7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194"/>
      <c r="O697" s="194"/>
      <c r="P697" s="198"/>
      <c r="Q697" s="19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195"/>
      <c r="AD697" s="195"/>
      <c r="AE697" s="195"/>
      <c r="AF697" s="19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</row>
    <row r="698" spans="1:7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194"/>
      <c r="O698" s="194"/>
      <c r="P698" s="198"/>
      <c r="Q698" s="19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195"/>
      <c r="AD698" s="195"/>
      <c r="AE698" s="195"/>
      <c r="AF698" s="19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</row>
    <row r="699" spans="1:7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194"/>
      <c r="O699" s="194"/>
      <c r="P699" s="198"/>
      <c r="Q699" s="19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195"/>
      <c r="AD699" s="195"/>
      <c r="AE699" s="195"/>
      <c r="AF699" s="19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</row>
    <row r="700" spans="1:7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194"/>
      <c r="O700" s="194"/>
      <c r="P700" s="198"/>
      <c r="Q700" s="19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195"/>
      <c r="AD700" s="195"/>
      <c r="AE700" s="195"/>
      <c r="AF700" s="19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</row>
    <row r="701" spans="1:7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194"/>
      <c r="O701" s="194"/>
      <c r="P701" s="198"/>
      <c r="Q701" s="19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195"/>
      <c r="AD701" s="195"/>
      <c r="AE701" s="195"/>
      <c r="AF701" s="19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</row>
    <row r="702" spans="1:7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194"/>
      <c r="O702" s="194"/>
      <c r="P702" s="198"/>
      <c r="Q702" s="19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195"/>
      <c r="AD702" s="195"/>
      <c r="AE702" s="195"/>
      <c r="AF702" s="19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</row>
    <row r="703" spans="1:7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194"/>
      <c r="O703" s="194"/>
      <c r="P703" s="198"/>
      <c r="Q703" s="198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195"/>
      <c r="AD703" s="195"/>
      <c r="AE703" s="195"/>
      <c r="AF703" s="19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</row>
    <row r="704" spans="1:7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194"/>
      <c r="O704" s="194"/>
      <c r="P704" s="198"/>
      <c r="Q704" s="198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195"/>
      <c r="AD704" s="195"/>
      <c r="AE704" s="195"/>
      <c r="AF704" s="19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</row>
    <row r="705" spans="1:7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194"/>
      <c r="O705" s="194"/>
      <c r="P705" s="198"/>
      <c r="Q705" s="19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195"/>
      <c r="AD705" s="195"/>
      <c r="AE705" s="195"/>
      <c r="AF705" s="19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</row>
    <row r="706" spans="1:7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194"/>
      <c r="O706" s="194"/>
      <c r="P706" s="198"/>
      <c r="Q706" s="19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195"/>
      <c r="AD706" s="195"/>
      <c r="AE706" s="195"/>
      <c r="AF706" s="19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</row>
    <row r="707" spans="1:7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194"/>
      <c r="O707" s="194"/>
      <c r="P707" s="198"/>
      <c r="Q707" s="19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195"/>
      <c r="AD707" s="195"/>
      <c r="AE707" s="195"/>
      <c r="AF707" s="19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</row>
    <row r="708" spans="1:7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194"/>
      <c r="O708" s="194"/>
      <c r="P708" s="198"/>
      <c r="Q708" s="19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195"/>
      <c r="AD708" s="195"/>
      <c r="AE708" s="195"/>
      <c r="AF708" s="19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</row>
    <row r="709" spans="1:7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194"/>
      <c r="O709" s="194"/>
      <c r="P709" s="198"/>
      <c r="Q709" s="19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195"/>
      <c r="AD709" s="195"/>
      <c r="AE709" s="195"/>
      <c r="AF709" s="19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</row>
    <row r="710" spans="1:7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194"/>
      <c r="O710" s="194"/>
      <c r="P710" s="198"/>
      <c r="Q710" s="19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195"/>
      <c r="AD710" s="195"/>
      <c r="AE710" s="195"/>
      <c r="AF710" s="19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</row>
    <row r="711" spans="1:7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194"/>
      <c r="O711" s="194"/>
      <c r="P711" s="198"/>
      <c r="Q711" s="19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195"/>
      <c r="AD711" s="195"/>
      <c r="AE711" s="195"/>
      <c r="AF711" s="19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</row>
    <row r="712" spans="1:7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194"/>
      <c r="O712" s="194"/>
      <c r="P712" s="198"/>
      <c r="Q712" s="19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195"/>
      <c r="AD712" s="195"/>
      <c r="AE712" s="195"/>
      <c r="AF712" s="19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</row>
    <row r="713" spans="1:7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194"/>
      <c r="O713" s="194"/>
      <c r="P713" s="198"/>
      <c r="Q713" s="19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195"/>
      <c r="AD713" s="195"/>
      <c r="AE713" s="195"/>
      <c r="AF713" s="19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</row>
    <row r="714" spans="1:7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194"/>
      <c r="O714" s="194"/>
      <c r="P714" s="198"/>
      <c r="Q714" s="19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195"/>
      <c r="AD714" s="195"/>
      <c r="AE714" s="195"/>
      <c r="AF714" s="19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</row>
    <row r="715" spans="1:7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194"/>
      <c r="O715" s="194"/>
      <c r="P715" s="198"/>
      <c r="Q715" s="19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195"/>
      <c r="AD715" s="195"/>
      <c r="AE715" s="195"/>
      <c r="AF715" s="19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</row>
    <row r="716" spans="1:7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194"/>
      <c r="O716" s="194"/>
      <c r="P716" s="198"/>
      <c r="Q716" s="19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195"/>
      <c r="AD716" s="195"/>
      <c r="AE716" s="195"/>
      <c r="AF716" s="19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</row>
    <row r="717" spans="1:7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194"/>
      <c r="O717" s="194"/>
      <c r="P717" s="198"/>
      <c r="Q717" s="19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195"/>
      <c r="AD717" s="195"/>
      <c r="AE717" s="195"/>
      <c r="AF717" s="19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</row>
    <row r="718" spans="1:7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194"/>
      <c r="O718" s="194"/>
      <c r="P718" s="198"/>
      <c r="Q718" s="198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195"/>
      <c r="AD718" s="195"/>
      <c r="AE718" s="195"/>
      <c r="AF718" s="19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</row>
    <row r="719" spans="1:7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194"/>
      <c r="O719" s="194"/>
      <c r="P719" s="198"/>
      <c r="Q719" s="198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195"/>
      <c r="AD719" s="195"/>
      <c r="AE719" s="195"/>
      <c r="AF719" s="19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</row>
    <row r="720" spans="1:7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194"/>
      <c r="O720" s="194"/>
      <c r="P720" s="198"/>
      <c r="Q720" s="198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195"/>
      <c r="AD720" s="195"/>
      <c r="AE720" s="195"/>
      <c r="AF720" s="19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</row>
    <row r="721" spans="1:7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194"/>
      <c r="O721" s="194"/>
      <c r="P721" s="198"/>
      <c r="Q721" s="198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195"/>
      <c r="AD721" s="195"/>
      <c r="AE721" s="195"/>
      <c r="AF721" s="19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</row>
    <row r="722" spans="1:7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194"/>
      <c r="O722" s="194"/>
      <c r="P722" s="198"/>
      <c r="Q722" s="198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195"/>
      <c r="AD722" s="195"/>
      <c r="AE722" s="195"/>
      <c r="AF722" s="19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</row>
    <row r="723" spans="1:7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194"/>
      <c r="O723" s="194"/>
      <c r="P723" s="198"/>
      <c r="Q723" s="198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195"/>
      <c r="AD723" s="195"/>
      <c r="AE723" s="195"/>
      <c r="AF723" s="19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</row>
    <row r="724" spans="1:7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194"/>
      <c r="O724" s="194"/>
      <c r="P724" s="198"/>
      <c r="Q724" s="198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195"/>
      <c r="AD724" s="195"/>
      <c r="AE724" s="195"/>
      <c r="AF724" s="19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</row>
    <row r="725" spans="1:7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194"/>
      <c r="O725" s="194"/>
      <c r="P725" s="198"/>
      <c r="Q725" s="198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195"/>
      <c r="AD725" s="195"/>
      <c r="AE725" s="195"/>
      <c r="AF725" s="19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</row>
    <row r="726" spans="1:7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194"/>
      <c r="O726" s="194"/>
      <c r="P726" s="198"/>
      <c r="Q726" s="198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195"/>
      <c r="AD726" s="195"/>
      <c r="AE726" s="195"/>
      <c r="AF726" s="19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</row>
    <row r="727" spans="1:7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194"/>
      <c r="O727" s="194"/>
      <c r="P727" s="198"/>
      <c r="Q727" s="198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195"/>
      <c r="AD727" s="195"/>
      <c r="AE727" s="195"/>
      <c r="AF727" s="19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</row>
    <row r="728" spans="1:7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194"/>
      <c r="O728" s="194"/>
      <c r="P728" s="198"/>
      <c r="Q728" s="198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195"/>
      <c r="AD728" s="195"/>
      <c r="AE728" s="195"/>
      <c r="AF728" s="19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</row>
    <row r="729" spans="1:7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194"/>
      <c r="O729" s="194"/>
      <c r="P729" s="198"/>
      <c r="Q729" s="198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195"/>
      <c r="AD729" s="195"/>
      <c r="AE729" s="195"/>
      <c r="AF729" s="19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</row>
    <row r="730" spans="1:7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194"/>
      <c r="O730" s="194"/>
      <c r="P730" s="198"/>
      <c r="Q730" s="198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195"/>
      <c r="AD730" s="195"/>
      <c r="AE730" s="195"/>
      <c r="AF730" s="19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</row>
    <row r="731" spans="1:7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194"/>
      <c r="O731" s="194"/>
      <c r="P731" s="198"/>
      <c r="Q731" s="198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195"/>
      <c r="AD731" s="195"/>
      <c r="AE731" s="195"/>
      <c r="AF731" s="19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</row>
    <row r="732" spans="1:7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194"/>
      <c r="O732" s="194"/>
      <c r="P732" s="198"/>
      <c r="Q732" s="198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195"/>
      <c r="AD732" s="195"/>
      <c r="AE732" s="195"/>
      <c r="AF732" s="19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</row>
    <row r="733" spans="1:7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194"/>
      <c r="O733" s="194"/>
      <c r="P733" s="198"/>
      <c r="Q733" s="19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195"/>
      <c r="AD733" s="195"/>
      <c r="AE733" s="195"/>
      <c r="AF733" s="19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</row>
    <row r="734" spans="1:7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194"/>
      <c r="O734" s="194"/>
      <c r="P734" s="198"/>
      <c r="Q734" s="19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195"/>
      <c r="AD734" s="195"/>
      <c r="AE734" s="195"/>
      <c r="AF734" s="19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</row>
    <row r="735" spans="1:7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194"/>
      <c r="O735" s="194"/>
      <c r="P735" s="198"/>
      <c r="Q735" s="19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195"/>
      <c r="AD735" s="195"/>
      <c r="AE735" s="195"/>
      <c r="AF735" s="19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</row>
    <row r="736" spans="1:7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194"/>
      <c r="O736" s="194"/>
      <c r="P736" s="198"/>
      <c r="Q736" s="19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195"/>
      <c r="AD736" s="195"/>
      <c r="AE736" s="195"/>
      <c r="AF736" s="19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</row>
    <row r="737" spans="1:7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194"/>
      <c r="O737" s="194"/>
      <c r="P737" s="198"/>
      <c r="Q737" s="19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195"/>
      <c r="AD737" s="195"/>
      <c r="AE737" s="195"/>
      <c r="AF737" s="19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</row>
    <row r="738" spans="1:7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194"/>
      <c r="O738" s="194"/>
      <c r="P738" s="198"/>
      <c r="Q738" s="19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195"/>
      <c r="AD738" s="195"/>
      <c r="AE738" s="195"/>
      <c r="AF738" s="19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</row>
    <row r="739" spans="1:7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194"/>
      <c r="O739" s="194"/>
      <c r="P739" s="198"/>
      <c r="Q739" s="19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195"/>
      <c r="AD739" s="195"/>
      <c r="AE739" s="195"/>
      <c r="AF739" s="19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</row>
    <row r="740" spans="1:7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194"/>
      <c r="O740" s="194"/>
      <c r="P740" s="198"/>
      <c r="Q740" s="19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195"/>
      <c r="AD740" s="195"/>
      <c r="AE740" s="195"/>
      <c r="AF740" s="19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</row>
    <row r="741" spans="1:7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194"/>
      <c r="O741" s="194"/>
      <c r="P741" s="198"/>
      <c r="Q741" s="19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195"/>
      <c r="AD741" s="195"/>
      <c r="AE741" s="195"/>
      <c r="AF741" s="19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</row>
    <row r="742" spans="1:7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194"/>
      <c r="O742" s="194"/>
      <c r="P742" s="198"/>
      <c r="Q742" s="19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195"/>
      <c r="AD742" s="195"/>
      <c r="AE742" s="195"/>
      <c r="AF742" s="19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</row>
    <row r="743" spans="1:7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194"/>
      <c r="O743" s="194"/>
      <c r="P743" s="198"/>
      <c r="Q743" s="19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195"/>
      <c r="AD743" s="195"/>
      <c r="AE743" s="195"/>
      <c r="AF743" s="19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</row>
    <row r="744" spans="1:7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194"/>
      <c r="O744" s="194"/>
      <c r="P744" s="198"/>
      <c r="Q744" s="19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195"/>
      <c r="AD744" s="195"/>
      <c r="AE744" s="195"/>
      <c r="AF744" s="19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</row>
    <row r="745" spans="1:7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194"/>
      <c r="O745" s="194"/>
      <c r="P745" s="198"/>
      <c r="Q745" s="19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195"/>
      <c r="AD745" s="195"/>
      <c r="AE745" s="195"/>
      <c r="AF745" s="19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</row>
    <row r="746" spans="1:7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194"/>
      <c r="O746" s="194"/>
      <c r="P746" s="198"/>
      <c r="Q746" s="19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195"/>
      <c r="AD746" s="195"/>
      <c r="AE746" s="195"/>
      <c r="AF746" s="19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</row>
    <row r="747" spans="1:7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194"/>
      <c r="O747" s="194"/>
      <c r="P747" s="198"/>
      <c r="Q747" s="19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195"/>
      <c r="AD747" s="195"/>
      <c r="AE747" s="195"/>
      <c r="AF747" s="19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</row>
    <row r="748" spans="1:7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194"/>
      <c r="O748" s="194"/>
      <c r="P748" s="198"/>
      <c r="Q748" s="198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195"/>
      <c r="AD748" s="195"/>
      <c r="AE748" s="195"/>
      <c r="AF748" s="19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</row>
    <row r="749" spans="1:7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194"/>
      <c r="O749" s="194"/>
      <c r="P749" s="198"/>
      <c r="Q749" s="19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195"/>
      <c r="AD749" s="195"/>
      <c r="AE749" s="195"/>
      <c r="AF749" s="19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</row>
    <row r="750" spans="1:7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194"/>
      <c r="O750" s="194"/>
      <c r="P750" s="198"/>
      <c r="Q750" s="19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195"/>
      <c r="AD750" s="195"/>
      <c r="AE750" s="195"/>
      <c r="AF750" s="19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</row>
    <row r="751" spans="1:7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194"/>
      <c r="O751" s="194"/>
      <c r="P751" s="198"/>
      <c r="Q751" s="19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195"/>
      <c r="AD751" s="195"/>
      <c r="AE751" s="195"/>
      <c r="AF751" s="19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</row>
    <row r="752" spans="1:7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194"/>
      <c r="O752" s="194"/>
      <c r="P752" s="198"/>
      <c r="Q752" s="19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195"/>
      <c r="AD752" s="195"/>
      <c r="AE752" s="195"/>
      <c r="AF752" s="19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</row>
    <row r="753" spans="1:7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194"/>
      <c r="O753" s="194"/>
      <c r="P753" s="198"/>
      <c r="Q753" s="19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195"/>
      <c r="AD753" s="195"/>
      <c r="AE753" s="195"/>
      <c r="AF753" s="19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</row>
    <row r="754" spans="1:7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194"/>
      <c r="O754" s="194"/>
      <c r="P754" s="198"/>
      <c r="Q754" s="19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195"/>
      <c r="AD754" s="195"/>
      <c r="AE754" s="195"/>
      <c r="AF754" s="19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</row>
    <row r="755" spans="1:7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194"/>
      <c r="O755" s="194"/>
      <c r="P755" s="198"/>
      <c r="Q755" s="19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195"/>
      <c r="AD755" s="195"/>
      <c r="AE755" s="195"/>
      <c r="AF755" s="19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</row>
    <row r="756" spans="1:7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194"/>
      <c r="O756" s="194"/>
      <c r="P756" s="198"/>
      <c r="Q756" s="19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195"/>
      <c r="AD756" s="195"/>
      <c r="AE756" s="195"/>
      <c r="AF756" s="19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</row>
    <row r="757" spans="1:7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194"/>
      <c r="O757" s="194"/>
      <c r="P757" s="198"/>
      <c r="Q757" s="198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195"/>
      <c r="AD757" s="195"/>
      <c r="AE757" s="195"/>
      <c r="AF757" s="19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</row>
    <row r="758" spans="1:7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194"/>
      <c r="O758" s="194"/>
      <c r="P758" s="198"/>
      <c r="Q758" s="19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195"/>
      <c r="AD758" s="195"/>
      <c r="AE758" s="195"/>
      <c r="AF758" s="19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</row>
    <row r="759" spans="1:7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194"/>
      <c r="O759" s="194"/>
      <c r="P759" s="198"/>
      <c r="Q759" s="19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195"/>
      <c r="AD759" s="195"/>
      <c r="AE759" s="195"/>
      <c r="AF759" s="19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</row>
    <row r="760" spans="1:7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194"/>
      <c r="O760" s="194"/>
      <c r="P760" s="198"/>
      <c r="Q760" s="19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195"/>
      <c r="AD760" s="195"/>
      <c r="AE760" s="195"/>
      <c r="AF760" s="19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</row>
    <row r="761" spans="1:7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194"/>
      <c r="O761" s="194"/>
      <c r="P761" s="198"/>
      <c r="Q761" s="19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195"/>
      <c r="AD761" s="195"/>
      <c r="AE761" s="195"/>
      <c r="AF761" s="19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</row>
    <row r="762" spans="1:7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194"/>
      <c r="O762" s="194"/>
      <c r="P762" s="198"/>
      <c r="Q762" s="19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195"/>
      <c r="AD762" s="195"/>
      <c r="AE762" s="195"/>
      <c r="AF762" s="19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</row>
    <row r="763" spans="1:7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194"/>
      <c r="O763" s="194"/>
      <c r="P763" s="198"/>
      <c r="Q763" s="19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195"/>
      <c r="AD763" s="195"/>
      <c r="AE763" s="195"/>
      <c r="AF763" s="19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</row>
    <row r="764" spans="1:7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194"/>
      <c r="O764" s="194"/>
      <c r="P764" s="198"/>
      <c r="Q764" s="19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195"/>
      <c r="AD764" s="195"/>
      <c r="AE764" s="195"/>
      <c r="AF764" s="19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</row>
    <row r="765" spans="1:7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194"/>
      <c r="O765" s="194"/>
      <c r="P765" s="198"/>
      <c r="Q765" s="19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195"/>
      <c r="AD765" s="195"/>
      <c r="AE765" s="195"/>
      <c r="AF765" s="19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</row>
    <row r="766" spans="1:7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194"/>
      <c r="O766" s="194"/>
      <c r="P766" s="198"/>
      <c r="Q766" s="19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195"/>
      <c r="AD766" s="195"/>
      <c r="AE766" s="195"/>
      <c r="AF766" s="19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</row>
    <row r="767" spans="1:7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194"/>
      <c r="O767" s="194"/>
      <c r="P767" s="198"/>
      <c r="Q767" s="19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195"/>
      <c r="AD767" s="195"/>
      <c r="AE767" s="195"/>
      <c r="AF767" s="19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</row>
    <row r="768" spans="1:7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194"/>
      <c r="O768" s="194"/>
      <c r="P768" s="198"/>
      <c r="Q768" s="19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195"/>
      <c r="AD768" s="195"/>
      <c r="AE768" s="195"/>
      <c r="AF768" s="19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</row>
    <row r="769" spans="1:7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194"/>
      <c r="O769" s="194"/>
      <c r="P769" s="198"/>
      <c r="Q769" s="19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195"/>
      <c r="AD769" s="195"/>
      <c r="AE769" s="195"/>
      <c r="AF769" s="19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</row>
    <row r="770" spans="1:7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194"/>
      <c r="O770" s="194"/>
      <c r="P770" s="198"/>
      <c r="Q770" s="198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195"/>
      <c r="AD770" s="195"/>
      <c r="AE770" s="195"/>
      <c r="AF770" s="19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</row>
    <row r="771" spans="1:7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194"/>
      <c r="O771" s="194"/>
      <c r="P771" s="198"/>
      <c r="Q771" s="198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195"/>
      <c r="AD771" s="195"/>
      <c r="AE771" s="195"/>
      <c r="AF771" s="19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</row>
    <row r="772" spans="1:7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194"/>
      <c r="O772" s="194"/>
      <c r="P772" s="198"/>
      <c r="Q772" s="198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195"/>
      <c r="AD772" s="195"/>
      <c r="AE772" s="195"/>
      <c r="AF772" s="19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</row>
    <row r="773" spans="1:7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194"/>
      <c r="O773" s="194"/>
      <c r="P773" s="198"/>
      <c r="Q773" s="198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195"/>
      <c r="AD773" s="195"/>
      <c r="AE773" s="195"/>
      <c r="AF773" s="19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</row>
    <row r="774" spans="1:7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194"/>
      <c r="O774" s="194"/>
      <c r="P774" s="198"/>
      <c r="Q774" s="198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195"/>
      <c r="AD774" s="195"/>
      <c r="AE774" s="195"/>
      <c r="AF774" s="19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</row>
    <row r="775" spans="1:7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194"/>
      <c r="O775" s="194"/>
      <c r="P775" s="198"/>
      <c r="Q775" s="198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195"/>
      <c r="AD775" s="195"/>
      <c r="AE775" s="195"/>
      <c r="AF775" s="19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</row>
    <row r="776" spans="1:7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194"/>
      <c r="O776" s="194"/>
      <c r="P776" s="198"/>
      <c r="Q776" s="198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195"/>
      <c r="AD776" s="195"/>
      <c r="AE776" s="195"/>
      <c r="AF776" s="19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</row>
    <row r="777" spans="1:7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194"/>
      <c r="O777" s="194"/>
      <c r="P777" s="198"/>
      <c r="Q777" s="198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195"/>
      <c r="AD777" s="195"/>
      <c r="AE777" s="195"/>
      <c r="AF777" s="19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</row>
    <row r="778" spans="1:7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194"/>
      <c r="O778" s="194"/>
      <c r="P778" s="198"/>
      <c r="Q778" s="198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195"/>
      <c r="AD778" s="195"/>
      <c r="AE778" s="195"/>
      <c r="AF778" s="19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</row>
    <row r="779" spans="1:7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194"/>
      <c r="O779" s="194"/>
      <c r="P779" s="198"/>
      <c r="Q779" s="198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195"/>
      <c r="AD779" s="195"/>
      <c r="AE779" s="195"/>
      <c r="AF779" s="19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</row>
    <row r="780" spans="1:7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194"/>
      <c r="O780" s="194"/>
      <c r="P780" s="198"/>
      <c r="Q780" s="198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195"/>
      <c r="AD780" s="195"/>
      <c r="AE780" s="195"/>
      <c r="AF780" s="19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</row>
    <row r="781" spans="1:7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194"/>
      <c r="O781" s="194"/>
      <c r="P781" s="198"/>
      <c r="Q781" s="198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195"/>
      <c r="AD781" s="195"/>
      <c r="AE781" s="195"/>
      <c r="AF781" s="19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</row>
    <row r="782" spans="1:7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194"/>
      <c r="O782" s="194"/>
      <c r="P782" s="198"/>
      <c r="Q782" s="198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195"/>
      <c r="AD782" s="195"/>
      <c r="AE782" s="195"/>
      <c r="AF782" s="19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</row>
    <row r="783" spans="1:7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194"/>
      <c r="O783" s="194"/>
      <c r="P783" s="198"/>
      <c r="Q783" s="198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195"/>
      <c r="AD783" s="195"/>
      <c r="AE783" s="195"/>
      <c r="AF783" s="19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</row>
    <row r="784" spans="1:7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194"/>
      <c r="O784" s="194"/>
      <c r="P784" s="198"/>
      <c r="Q784" s="198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195"/>
      <c r="AD784" s="195"/>
      <c r="AE784" s="195"/>
      <c r="AF784" s="19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</row>
    <row r="785" spans="1:7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194"/>
      <c r="O785" s="194"/>
      <c r="P785" s="198"/>
      <c r="Q785" s="198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195"/>
      <c r="AD785" s="195"/>
      <c r="AE785" s="195"/>
      <c r="AF785" s="19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</row>
    <row r="786" spans="1:7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194"/>
      <c r="O786" s="194"/>
      <c r="P786" s="198"/>
      <c r="Q786" s="198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195"/>
      <c r="AD786" s="195"/>
      <c r="AE786" s="195"/>
      <c r="AF786" s="19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</row>
    <row r="787" spans="1:7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194"/>
      <c r="O787" s="194"/>
      <c r="P787" s="198"/>
      <c r="Q787" s="198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195"/>
      <c r="AD787" s="195"/>
      <c r="AE787" s="195"/>
      <c r="AF787" s="19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</row>
    <row r="788" spans="1:7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194"/>
      <c r="O788" s="194"/>
      <c r="P788" s="198"/>
      <c r="Q788" s="198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195"/>
      <c r="AD788" s="195"/>
      <c r="AE788" s="195"/>
      <c r="AF788" s="19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</row>
    <row r="789" spans="1:7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194"/>
      <c r="O789" s="194"/>
      <c r="P789" s="198"/>
      <c r="Q789" s="198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195"/>
      <c r="AD789" s="195"/>
      <c r="AE789" s="195"/>
      <c r="AF789" s="19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</row>
    <row r="790" spans="1:7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194"/>
      <c r="O790" s="194"/>
      <c r="P790" s="198"/>
      <c r="Q790" s="198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195"/>
      <c r="AD790" s="195"/>
      <c r="AE790" s="195"/>
      <c r="AF790" s="19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</row>
    <row r="791" spans="1:7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194"/>
      <c r="O791" s="194"/>
      <c r="P791" s="198"/>
      <c r="Q791" s="198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195"/>
      <c r="AD791" s="195"/>
      <c r="AE791" s="195"/>
      <c r="AF791" s="19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</row>
    <row r="792" spans="1:7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194"/>
      <c r="O792" s="194"/>
      <c r="P792" s="198"/>
      <c r="Q792" s="198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195"/>
      <c r="AD792" s="195"/>
      <c r="AE792" s="195"/>
      <c r="AF792" s="19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</row>
    <row r="793" spans="1:7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194"/>
      <c r="O793" s="194"/>
      <c r="P793" s="198"/>
      <c r="Q793" s="198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195"/>
      <c r="AD793" s="195"/>
      <c r="AE793" s="195"/>
      <c r="AF793" s="19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</row>
    <row r="794" spans="1:7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194"/>
      <c r="O794" s="194"/>
      <c r="P794" s="198"/>
      <c r="Q794" s="198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195"/>
      <c r="AD794" s="195"/>
      <c r="AE794" s="195"/>
      <c r="AF794" s="19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</row>
    <row r="795" spans="1:7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194"/>
      <c r="O795" s="194"/>
      <c r="P795" s="198"/>
      <c r="Q795" s="198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195"/>
      <c r="AD795" s="195"/>
      <c r="AE795" s="195"/>
      <c r="AF795" s="19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</row>
    <row r="796" spans="1:7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194"/>
      <c r="O796" s="194"/>
      <c r="P796" s="198"/>
      <c r="Q796" s="198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195"/>
      <c r="AD796" s="195"/>
      <c r="AE796" s="195"/>
      <c r="AF796" s="19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</row>
    <row r="797" spans="1:7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194"/>
      <c r="O797" s="194"/>
      <c r="P797" s="198"/>
      <c r="Q797" s="198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195"/>
      <c r="AD797" s="195"/>
      <c r="AE797" s="195"/>
      <c r="AF797" s="19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</row>
    <row r="798" spans="1:7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194"/>
      <c r="O798" s="194"/>
      <c r="P798" s="198"/>
      <c r="Q798" s="198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195"/>
      <c r="AD798" s="195"/>
      <c r="AE798" s="195"/>
      <c r="AF798" s="19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</row>
    <row r="799" spans="1:7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194"/>
      <c r="O799" s="194"/>
      <c r="P799" s="198"/>
      <c r="Q799" s="198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195"/>
      <c r="AD799" s="195"/>
      <c r="AE799" s="195"/>
      <c r="AF799" s="19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</row>
    <row r="800" spans="1:7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194"/>
      <c r="O800" s="194"/>
      <c r="P800" s="198"/>
      <c r="Q800" s="198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195"/>
      <c r="AD800" s="195"/>
      <c r="AE800" s="195"/>
      <c r="AF800" s="19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</row>
    <row r="801" spans="1:7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194"/>
      <c r="O801" s="194"/>
      <c r="P801" s="198"/>
      <c r="Q801" s="198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195"/>
      <c r="AD801" s="195"/>
      <c r="AE801" s="195"/>
      <c r="AF801" s="19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</row>
    <row r="802" spans="1:7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194"/>
      <c r="O802" s="194"/>
      <c r="P802" s="198"/>
      <c r="Q802" s="198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195"/>
      <c r="AD802" s="195"/>
      <c r="AE802" s="195"/>
      <c r="AF802" s="19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</row>
    <row r="803" spans="1:7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194"/>
      <c r="O803" s="194"/>
      <c r="P803" s="198"/>
      <c r="Q803" s="198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195"/>
      <c r="AD803" s="195"/>
      <c r="AE803" s="195"/>
      <c r="AF803" s="19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</row>
    <row r="804" spans="1:7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194"/>
      <c r="O804" s="194"/>
      <c r="P804" s="198"/>
      <c r="Q804" s="198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195"/>
      <c r="AD804" s="195"/>
      <c r="AE804" s="195"/>
      <c r="AF804" s="19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</row>
    <row r="805" spans="1:7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194"/>
      <c r="O805" s="194"/>
      <c r="P805" s="198"/>
      <c r="Q805" s="198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195"/>
      <c r="AD805" s="195"/>
      <c r="AE805" s="195"/>
      <c r="AF805" s="19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</row>
    <row r="806" spans="1:7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194"/>
      <c r="O806" s="194"/>
      <c r="P806" s="198"/>
      <c r="Q806" s="198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195"/>
      <c r="AD806" s="195"/>
      <c r="AE806" s="195"/>
      <c r="AF806" s="19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</row>
    <row r="807" spans="1:7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194"/>
      <c r="O807" s="194"/>
      <c r="P807" s="198"/>
      <c r="Q807" s="198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195"/>
      <c r="AD807" s="195"/>
      <c r="AE807" s="195"/>
      <c r="AF807" s="19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</row>
    <row r="808" spans="1:7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194"/>
      <c r="O808" s="194"/>
      <c r="P808" s="198"/>
      <c r="Q808" s="198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195"/>
      <c r="AD808" s="195"/>
      <c r="AE808" s="195"/>
      <c r="AF808" s="19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</row>
    <row r="809" spans="1:7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194"/>
      <c r="O809" s="194"/>
      <c r="P809" s="198"/>
      <c r="Q809" s="198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195"/>
      <c r="AD809" s="195"/>
      <c r="AE809" s="195"/>
      <c r="AF809" s="19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</row>
    <row r="810" spans="1:7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194"/>
      <c r="O810" s="194"/>
      <c r="P810" s="198"/>
      <c r="Q810" s="198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195"/>
      <c r="AD810" s="195"/>
      <c r="AE810" s="195"/>
      <c r="AF810" s="19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</row>
    <row r="811" spans="1:7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194"/>
      <c r="O811" s="194"/>
      <c r="P811" s="198"/>
      <c r="Q811" s="198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195"/>
      <c r="AD811" s="195"/>
      <c r="AE811" s="195"/>
      <c r="AF811" s="19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</row>
    <row r="812" spans="1:7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194"/>
      <c r="O812" s="194"/>
      <c r="P812" s="198"/>
      <c r="Q812" s="198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195"/>
      <c r="AD812" s="195"/>
      <c r="AE812" s="195"/>
      <c r="AF812" s="19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</row>
    <row r="813" spans="1:7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194"/>
      <c r="O813" s="194"/>
      <c r="P813" s="198"/>
      <c r="Q813" s="198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195"/>
      <c r="AD813" s="195"/>
      <c r="AE813" s="195"/>
      <c r="AF813" s="19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</row>
    <row r="814" spans="1:7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194"/>
      <c r="O814" s="194"/>
      <c r="P814" s="198"/>
      <c r="Q814" s="198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195"/>
      <c r="AD814" s="195"/>
      <c r="AE814" s="195"/>
      <c r="AF814" s="19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</row>
    <row r="815" spans="1:7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194"/>
      <c r="O815" s="194"/>
      <c r="P815" s="198"/>
      <c r="Q815" s="198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195"/>
      <c r="AD815" s="195"/>
      <c r="AE815" s="195"/>
      <c r="AF815" s="19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</row>
    <row r="816" spans="1:7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194"/>
      <c r="O816" s="194"/>
      <c r="P816" s="198"/>
      <c r="Q816" s="198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195"/>
      <c r="AD816" s="195"/>
      <c r="AE816" s="195"/>
      <c r="AF816" s="19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</row>
    <row r="817" spans="1:7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194"/>
      <c r="O817" s="194"/>
      <c r="P817" s="198"/>
      <c r="Q817" s="198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195"/>
      <c r="AD817" s="195"/>
      <c r="AE817" s="195"/>
      <c r="AF817" s="19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</row>
    <row r="818" spans="1:7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194"/>
      <c r="O818" s="194"/>
      <c r="P818" s="198"/>
      <c r="Q818" s="198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195"/>
      <c r="AD818" s="195"/>
      <c r="AE818" s="195"/>
      <c r="AF818" s="19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</row>
    <row r="819" spans="1:7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194"/>
      <c r="O819" s="194"/>
      <c r="P819" s="198"/>
      <c r="Q819" s="198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195"/>
      <c r="AD819" s="195"/>
      <c r="AE819" s="195"/>
      <c r="AF819" s="19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</row>
    <row r="820" spans="1:7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194"/>
      <c r="O820" s="194"/>
      <c r="P820" s="198"/>
      <c r="Q820" s="198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195"/>
      <c r="AD820" s="195"/>
      <c r="AE820" s="195"/>
      <c r="AF820" s="19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</row>
    <row r="821" spans="1:7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194"/>
      <c r="O821" s="194"/>
      <c r="P821" s="198"/>
      <c r="Q821" s="198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195"/>
      <c r="AD821" s="195"/>
      <c r="AE821" s="195"/>
      <c r="AF821" s="19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</row>
    <row r="822" spans="1:7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194"/>
      <c r="O822" s="194"/>
      <c r="P822" s="198"/>
      <c r="Q822" s="198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195"/>
      <c r="AD822" s="195"/>
      <c r="AE822" s="195"/>
      <c r="AF822" s="19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</row>
    <row r="823" spans="1:7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194"/>
      <c r="O823" s="194"/>
      <c r="P823" s="198"/>
      <c r="Q823" s="198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195"/>
      <c r="AD823" s="195"/>
      <c r="AE823" s="195"/>
      <c r="AF823" s="19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</row>
    <row r="824" spans="1:7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194"/>
      <c r="O824" s="194"/>
      <c r="P824" s="198"/>
      <c r="Q824" s="198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195"/>
      <c r="AD824" s="195"/>
      <c r="AE824" s="195"/>
      <c r="AF824" s="19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</row>
    <row r="825" spans="1:7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194"/>
      <c r="O825" s="194"/>
      <c r="P825" s="198"/>
      <c r="Q825" s="198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195"/>
      <c r="AD825" s="195"/>
      <c r="AE825" s="195"/>
      <c r="AF825" s="19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</row>
    <row r="826" spans="1:7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194"/>
      <c r="O826" s="194"/>
      <c r="P826" s="198"/>
      <c r="Q826" s="198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195"/>
      <c r="AD826" s="195"/>
      <c r="AE826" s="195"/>
      <c r="AF826" s="19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</row>
    <row r="827" spans="1:7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194"/>
      <c r="O827" s="194"/>
      <c r="P827" s="198"/>
      <c r="Q827" s="198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195"/>
      <c r="AD827" s="195"/>
      <c r="AE827" s="195"/>
      <c r="AF827" s="19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</row>
    <row r="828" spans="1:7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194"/>
      <c r="O828" s="194"/>
      <c r="P828" s="198"/>
      <c r="Q828" s="198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195"/>
      <c r="AD828" s="195"/>
      <c r="AE828" s="195"/>
      <c r="AF828" s="19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</row>
    <row r="829" spans="1:7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194"/>
      <c r="O829" s="194"/>
      <c r="P829" s="198"/>
      <c r="Q829" s="198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195"/>
      <c r="AD829" s="195"/>
      <c r="AE829" s="195"/>
      <c r="AF829" s="19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</row>
    <row r="830" spans="1:7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194"/>
      <c r="O830" s="194"/>
      <c r="P830" s="198"/>
      <c r="Q830" s="198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195"/>
      <c r="AD830" s="195"/>
      <c r="AE830" s="195"/>
      <c r="AF830" s="19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</row>
    <row r="831" spans="1:7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194"/>
      <c r="O831" s="194"/>
      <c r="P831" s="198"/>
      <c r="Q831" s="198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195"/>
      <c r="AD831" s="195"/>
      <c r="AE831" s="195"/>
      <c r="AF831" s="19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</row>
    <row r="832" spans="1:7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194"/>
      <c r="O832" s="194"/>
      <c r="P832" s="198"/>
      <c r="Q832" s="198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195"/>
      <c r="AD832" s="195"/>
      <c r="AE832" s="195"/>
      <c r="AF832" s="19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</row>
    <row r="833" spans="1:7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194"/>
      <c r="O833" s="194"/>
      <c r="P833" s="198"/>
      <c r="Q833" s="198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195"/>
      <c r="AD833" s="195"/>
      <c r="AE833" s="195"/>
      <c r="AF833" s="19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</row>
    <row r="834" spans="1:7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194"/>
      <c r="O834" s="194"/>
      <c r="P834" s="198"/>
      <c r="Q834" s="198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195"/>
      <c r="AD834" s="195"/>
      <c r="AE834" s="195"/>
      <c r="AF834" s="19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</row>
    <row r="835" spans="1:7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194"/>
      <c r="O835" s="194"/>
      <c r="P835" s="198"/>
      <c r="Q835" s="198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195"/>
      <c r="AD835" s="195"/>
      <c r="AE835" s="195"/>
      <c r="AF835" s="19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</row>
    <row r="836" spans="1:7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194"/>
      <c r="O836" s="194"/>
      <c r="P836" s="198"/>
      <c r="Q836" s="198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195"/>
      <c r="AD836" s="195"/>
      <c r="AE836" s="195"/>
      <c r="AF836" s="19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</row>
    <row r="837" spans="1:7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194"/>
      <c r="O837" s="194"/>
      <c r="P837" s="198"/>
      <c r="Q837" s="198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195"/>
      <c r="AD837" s="195"/>
      <c r="AE837" s="195"/>
      <c r="AF837" s="19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</row>
    <row r="838" spans="1:7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194"/>
      <c r="O838" s="194"/>
      <c r="P838" s="198"/>
      <c r="Q838" s="198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195"/>
      <c r="AD838" s="195"/>
      <c r="AE838" s="195"/>
      <c r="AF838" s="19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</row>
    <row r="839" spans="1:7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194"/>
      <c r="O839" s="194"/>
      <c r="P839" s="198"/>
      <c r="Q839" s="198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195"/>
      <c r="AD839" s="195"/>
      <c r="AE839" s="195"/>
      <c r="AF839" s="19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</row>
    <row r="840" spans="1:7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194"/>
      <c r="O840" s="194"/>
      <c r="P840" s="198"/>
      <c r="Q840" s="198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195"/>
      <c r="AD840" s="195"/>
      <c r="AE840" s="195"/>
      <c r="AF840" s="19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</row>
    <row r="841" spans="1:7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194"/>
      <c r="O841" s="194"/>
      <c r="P841" s="198"/>
      <c r="Q841" s="198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195"/>
      <c r="AD841" s="195"/>
      <c r="AE841" s="195"/>
      <c r="AF841" s="19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</row>
    <row r="842" spans="1:7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194"/>
      <c r="O842" s="194"/>
      <c r="P842" s="198"/>
      <c r="Q842" s="198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195"/>
      <c r="AD842" s="195"/>
      <c r="AE842" s="195"/>
      <c r="AF842" s="19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</row>
    <row r="843" spans="1:7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194"/>
      <c r="O843" s="194"/>
      <c r="P843" s="198"/>
      <c r="Q843" s="198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195"/>
      <c r="AD843" s="195"/>
      <c r="AE843" s="195"/>
      <c r="AF843" s="19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</row>
    <row r="844" spans="1:7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194"/>
      <c r="O844" s="194"/>
      <c r="P844" s="198"/>
      <c r="Q844" s="198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195"/>
      <c r="AD844" s="195"/>
      <c r="AE844" s="195"/>
      <c r="AF844" s="19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</row>
    <row r="845" spans="1:7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194"/>
      <c r="O845" s="194"/>
      <c r="P845" s="198"/>
      <c r="Q845" s="198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195"/>
      <c r="AD845" s="195"/>
      <c r="AE845" s="195"/>
      <c r="AF845" s="19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</row>
    <row r="846" spans="1:7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194"/>
      <c r="O846" s="194"/>
      <c r="P846" s="198"/>
      <c r="Q846" s="198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195"/>
      <c r="AD846" s="195"/>
      <c r="AE846" s="195"/>
      <c r="AF846" s="19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</row>
    <row r="847" spans="1:7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194"/>
      <c r="O847" s="194"/>
      <c r="P847" s="198"/>
      <c r="Q847" s="198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195"/>
      <c r="AD847" s="195"/>
      <c r="AE847" s="195"/>
      <c r="AF847" s="19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</row>
    <row r="848" spans="1:7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194"/>
      <c r="O848" s="194"/>
      <c r="P848" s="198"/>
      <c r="Q848" s="198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195"/>
      <c r="AD848" s="195"/>
      <c r="AE848" s="195"/>
      <c r="AF848" s="19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</row>
    <row r="849" spans="1:7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194"/>
      <c r="O849" s="194"/>
      <c r="P849" s="198"/>
      <c r="Q849" s="198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195"/>
      <c r="AD849" s="195"/>
      <c r="AE849" s="195"/>
      <c r="AF849" s="19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</row>
    <row r="850" spans="1:7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194"/>
      <c r="O850" s="194"/>
      <c r="P850" s="198"/>
      <c r="Q850" s="198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195"/>
      <c r="AD850" s="195"/>
      <c r="AE850" s="195"/>
      <c r="AF850" s="19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</row>
    <row r="851" spans="1:7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194"/>
      <c r="O851" s="194"/>
      <c r="P851" s="198"/>
      <c r="Q851" s="198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195"/>
      <c r="AD851" s="195"/>
      <c r="AE851" s="195"/>
      <c r="AF851" s="19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</row>
    <row r="852" spans="1:7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194"/>
      <c r="O852" s="194"/>
      <c r="P852" s="198"/>
      <c r="Q852" s="198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195"/>
      <c r="AD852" s="195"/>
      <c r="AE852" s="195"/>
      <c r="AF852" s="19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</row>
    <row r="853" spans="1:7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194"/>
      <c r="O853" s="194"/>
      <c r="P853" s="198"/>
      <c r="Q853" s="198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195"/>
      <c r="AD853" s="195"/>
      <c r="AE853" s="195"/>
      <c r="AF853" s="19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</row>
    <row r="854" spans="1:7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194"/>
      <c r="O854" s="194"/>
      <c r="P854" s="198"/>
      <c r="Q854" s="198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195"/>
      <c r="AD854" s="195"/>
      <c r="AE854" s="195"/>
      <c r="AF854" s="19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</row>
    <row r="855" spans="1:7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194"/>
      <c r="O855" s="194"/>
      <c r="P855" s="198"/>
      <c r="Q855" s="198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195"/>
      <c r="AD855" s="195"/>
      <c r="AE855" s="195"/>
      <c r="AF855" s="19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</row>
    <row r="856" spans="1:7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194"/>
      <c r="O856" s="194"/>
      <c r="P856" s="198"/>
      <c r="Q856" s="198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195"/>
      <c r="AD856" s="195"/>
      <c r="AE856" s="195"/>
      <c r="AF856" s="19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</row>
    <row r="857" spans="1:7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194"/>
      <c r="O857" s="194"/>
      <c r="P857" s="198"/>
      <c r="Q857" s="198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195"/>
      <c r="AD857" s="195"/>
      <c r="AE857" s="195"/>
      <c r="AF857" s="19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</row>
    <row r="858" spans="1:7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194"/>
      <c r="O858" s="194"/>
      <c r="P858" s="198"/>
      <c r="Q858" s="198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195"/>
      <c r="AD858" s="195"/>
      <c r="AE858" s="195"/>
      <c r="AF858" s="19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</row>
    <row r="859" spans="1:7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194"/>
      <c r="O859" s="194"/>
      <c r="P859" s="198"/>
      <c r="Q859" s="198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195"/>
      <c r="AD859" s="195"/>
      <c r="AE859" s="195"/>
      <c r="AF859" s="19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</row>
    <row r="860" spans="1:7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194"/>
      <c r="O860" s="194"/>
      <c r="P860" s="198"/>
      <c r="Q860" s="198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195"/>
      <c r="AD860" s="195"/>
      <c r="AE860" s="195"/>
      <c r="AF860" s="19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</row>
    <row r="861" spans="1:7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194"/>
      <c r="O861" s="194"/>
      <c r="P861" s="198"/>
      <c r="Q861" s="198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195"/>
      <c r="AD861" s="195"/>
      <c r="AE861" s="195"/>
      <c r="AF861" s="19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</row>
    <row r="862" spans="1:7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194"/>
      <c r="O862" s="194"/>
      <c r="P862" s="198"/>
      <c r="Q862" s="198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195"/>
      <c r="AD862" s="195"/>
      <c r="AE862" s="195"/>
      <c r="AF862" s="19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</row>
    <row r="863" spans="1:7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194"/>
      <c r="O863" s="194"/>
      <c r="P863" s="198"/>
      <c r="Q863" s="198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195"/>
      <c r="AD863" s="195"/>
      <c r="AE863" s="195"/>
      <c r="AF863" s="19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</row>
    <row r="864" spans="1:7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194"/>
      <c r="O864" s="194"/>
      <c r="P864" s="198"/>
      <c r="Q864" s="198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195"/>
      <c r="AD864" s="195"/>
      <c r="AE864" s="195"/>
      <c r="AF864" s="19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</row>
    <row r="865" spans="1:7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194"/>
      <c r="O865" s="194"/>
      <c r="P865" s="198"/>
      <c r="Q865" s="198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195"/>
      <c r="AD865" s="195"/>
      <c r="AE865" s="195"/>
      <c r="AF865" s="19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</row>
    <row r="866" spans="1:7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194"/>
      <c r="O866" s="194"/>
      <c r="P866" s="198"/>
      <c r="Q866" s="198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195"/>
      <c r="AD866" s="195"/>
      <c r="AE866" s="195"/>
      <c r="AF866" s="19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</row>
    <row r="867" spans="1:7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194"/>
      <c r="O867" s="194"/>
      <c r="P867" s="198"/>
      <c r="Q867" s="198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195"/>
      <c r="AD867" s="195"/>
      <c r="AE867" s="195"/>
      <c r="AF867" s="19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</row>
    <row r="868" spans="1:7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194"/>
      <c r="O868" s="194"/>
      <c r="P868" s="198"/>
      <c r="Q868" s="198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195"/>
      <c r="AD868" s="195"/>
      <c r="AE868" s="195"/>
      <c r="AF868" s="19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</row>
    <row r="869" spans="1:7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194"/>
      <c r="O869" s="194"/>
      <c r="P869" s="198"/>
      <c r="Q869" s="198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195"/>
      <c r="AD869" s="195"/>
      <c r="AE869" s="195"/>
      <c r="AF869" s="19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</row>
    <row r="870" spans="1:7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194"/>
      <c r="O870" s="194"/>
      <c r="P870" s="198"/>
      <c r="Q870" s="198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195"/>
      <c r="AD870" s="195"/>
      <c r="AE870" s="195"/>
      <c r="AF870" s="19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</row>
    <row r="871" spans="1:7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194"/>
      <c r="O871" s="194"/>
      <c r="P871" s="198"/>
      <c r="Q871" s="198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195"/>
      <c r="AD871" s="195"/>
      <c r="AE871" s="195"/>
      <c r="AF871" s="19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</row>
    <row r="872" spans="1:7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194"/>
      <c r="O872" s="194"/>
      <c r="P872" s="198"/>
      <c r="Q872" s="198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195"/>
      <c r="AD872" s="195"/>
      <c r="AE872" s="195"/>
      <c r="AF872" s="19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</row>
    <row r="873" spans="1:7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194"/>
      <c r="O873" s="194"/>
      <c r="P873" s="198"/>
      <c r="Q873" s="198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195"/>
      <c r="AD873" s="195"/>
      <c r="AE873" s="195"/>
      <c r="AF873" s="19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</row>
    <row r="874" spans="1:7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194"/>
      <c r="O874" s="194"/>
      <c r="P874" s="198"/>
      <c r="Q874" s="198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195"/>
      <c r="AD874" s="195"/>
      <c r="AE874" s="195"/>
      <c r="AF874" s="19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</row>
    <row r="875" spans="1:7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194"/>
      <c r="O875" s="194"/>
      <c r="P875" s="198"/>
      <c r="Q875" s="198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195"/>
      <c r="AD875" s="195"/>
      <c r="AE875" s="195"/>
      <c r="AF875" s="19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</row>
    <row r="876" spans="1:7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194"/>
      <c r="O876" s="194"/>
      <c r="P876" s="198"/>
      <c r="Q876" s="198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195"/>
      <c r="AD876" s="195"/>
      <c r="AE876" s="195"/>
      <c r="AF876" s="19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</row>
    <row r="877" spans="1:7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194"/>
      <c r="O877" s="194"/>
      <c r="P877" s="198"/>
      <c r="Q877" s="198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195"/>
      <c r="AD877" s="195"/>
      <c r="AE877" s="195"/>
      <c r="AF877" s="19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</row>
    <row r="878" spans="1:7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194"/>
      <c r="O878" s="194"/>
      <c r="P878" s="198"/>
      <c r="Q878" s="198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195"/>
      <c r="AD878" s="195"/>
      <c r="AE878" s="195"/>
      <c r="AF878" s="19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</row>
    <row r="879" spans="1:7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194"/>
      <c r="O879" s="194"/>
      <c r="P879" s="198"/>
      <c r="Q879" s="198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195"/>
      <c r="AD879" s="195"/>
      <c r="AE879" s="195"/>
      <c r="AF879" s="19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</row>
    <row r="880" spans="1:7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194"/>
      <c r="O880" s="194"/>
      <c r="P880" s="198"/>
      <c r="Q880" s="198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195"/>
      <c r="AD880" s="195"/>
      <c r="AE880" s="195"/>
      <c r="AF880" s="19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</row>
    <row r="881" spans="1:7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194"/>
      <c r="O881" s="194"/>
      <c r="P881" s="198"/>
      <c r="Q881" s="198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195"/>
      <c r="AD881" s="195"/>
      <c r="AE881" s="195"/>
      <c r="AF881" s="19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</row>
    <row r="882" spans="1:7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194"/>
      <c r="O882" s="194"/>
      <c r="P882" s="198"/>
      <c r="Q882" s="198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195"/>
      <c r="AD882" s="195"/>
      <c r="AE882" s="195"/>
      <c r="AF882" s="19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</row>
    <row r="883" spans="1:7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194"/>
      <c r="O883" s="194"/>
      <c r="P883" s="198"/>
      <c r="Q883" s="198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195"/>
      <c r="AD883" s="195"/>
      <c r="AE883" s="195"/>
      <c r="AF883" s="19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</row>
    <row r="884" spans="1:7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194"/>
      <c r="O884" s="194"/>
      <c r="P884" s="198"/>
      <c r="Q884" s="198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195"/>
      <c r="AD884" s="195"/>
      <c r="AE884" s="195"/>
      <c r="AF884" s="19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</row>
    <row r="885" spans="1:7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194"/>
      <c r="O885" s="194"/>
      <c r="P885" s="198"/>
      <c r="Q885" s="198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195"/>
      <c r="AD885" s="195"/>
      <c r="AE885" s="195"/>
      <c r="AF885" s="19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</row>
    <row r="886" spans="1:7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194"/>
      <c r="O886" s="194"/>
      <c r="P886" s="198"/>
      <c r="Q886" s="198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195"/>
      <c r="AD886" s="195"/>
      <c r="AE886" s="195"/>
      <c r="AF886" s="19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</row>
    <row r="887" spans="1:7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194"/>
      <c r="O887" s="194"/>
      <c r="P887" s="198"/>
      <c r="Q887" s="198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195"/>
      <c r="AD887" s="195"/>
      <c r="AE887" s="195"/>
      <c r="AF887" s="19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</row>
    <row r="888" spans="1:7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194"/>
      <c r="O888" s="194"/>
      <c r="P888" s="198"/>
      <c r="Q888" s="198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195"/>
      <c r="AD888" s="195"/>
      <c r="AE888" s="195"/>
      <c r="AF888" s="19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</row>
    <row r="889" spans="1:7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194"/>
      <c r="O889" s="194"/>
      <c r="P889" s="198"/>
      <c r="Q889" s="198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195"/>
      <c r="AD889" s="195"/>
      <c r="AE889" s="195"/>
      <c r="AF889" s="19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</row>
    <row r="890" spans="1:7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194"/>
      <c r="O890" s="194"/>
      <c r="P890" s="198"/>
      <c r="Q890" s="198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195"/>
      <c r="AD890" s="195"/>
      <c r="AE890" s="195"/>
      <c r="AF890" s="19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</row>
    <row r="891" spans="1:7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194"/>
      <c r="O891" s="194"/>
      <c r="P891" s="198"/>
      <c r="Q891" s="198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195"/>
      <c r="AD891" s="195"/>
      <c r="AE891" s="195"/>
      <c r="AF891" s="19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</row>
    <row r="892" spans="1:7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194"/>
      <c r="O892" s="194"/>
      <c r="P892" s="198"/>
      <c r="Q892" s="198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195"/>
      <c r="AD892" s="195"/>
      <c r="AE892" s="195"/>
      <c r="AF892" s="19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</row>
    <row r="893" spans="1:7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194"/>
      <c r="O893" s="194"/>
      <c r="P893" s="198"/>
      <c r="Q893" s="198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195"/>
      <c r="AD893" s="195"/>
      <c r="AE893" s="195"/>
      <c r="AF893" s="19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</row>
    <row r="894" spans="1:7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194"/>
      <c r="O894" s="194"/>
      <c r="P894" s="198"/>
      <c r="Q894" s="198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195"/>
      <c r="AD894" s="195"/>
      <c r="AE894" s="195"/>
      <c r="AF894" s="19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</row>
    <row r="895" spans="1:7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194"/>
      <c r="O895" s="194"/>
      <c r="P895" s="198"/>
      <c r="Q895" s="198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195"/>
      <c r="AD895" s="195"/>
      <c r="AE895" s="195"/>
      <c r="AF895" s="19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</row>
    <row r="896" spans="1:7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194"/>
      <c r="O896" s="194"/>
      <c r="P896" s="198"/>
      <c r="Q896" s="198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195"/>
      <c r="AD896" s="195"/>
      <c r="AE896" s="195"/>
      <c r="AF896" s="19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</row>
    <row r="897" spans="1:7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194"/>
      <c r="O897" s="194"/>
      <c r="P897" s="198"/>
      <c r="Q897" s="198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195"/>
      <c r="AD897" s="195"/>
      <c r="AE897" s="195"/>
      <c r="AF897" s="19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</row>
    <row r="898" spans="1:7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194"/>
      <c r="O898" s="194"/>
      <c r="P898" s="198"/>
      <c r="Q898" s="198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195"/>
      <c r="AD898" s="195"/>
      <c r="AE898" s="195"/>
      <c r="AF898" s="19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</row>
    <row r="899" spans="1:7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194"/>
      <c r="O899" s="194"/>
      <c r="P899" s="198"/>
      <c r="Q899" s="198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195"/>
      <c r="AD899" s="195"/>
      <c r="AE899" s="195"/>
      <c r="AF899" s="19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</row>
    <row r="900" spans="1:7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194"/>
      <c r="O900" s="194"/>
      <c r="P900" s="198"/>
      <c r="Q900" s="198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195"/>
      <c r="AD900" s="195"/>
      <c r="AE900" s="195"/>
      <c r="AF900" s="19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</row>
    <row r="901" spans="1:7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194"/>
      <c r="O901" s="194"/>
      <c r="P901" s="198"/>
      <c r="Q901" s="198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195"/>
      <c r="AD901" s="195"/>
      <c r="AE901" s="195"/>
      <c r="AF901" s="19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</row>
    <row r="902" spans="1:7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194"/>
      <c r="O902" s="194"/>
      <c r="P902" s="198"/>
      <c r="Q902" s="198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195"/>
      <c r="AD902" s="195"/>
      <c r="AE902" s="195"/>
      <c r="AF902" s="19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</row>
    <row r="903" spans="1:7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194"/>
      <c r="O903" s="194"/>
      <c r="P903" s="198"/>
      <c r="Q903" s="198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195"/>
      <c r="AD903" s="195"/>
      <c r="AE903" s="195"/>
      <c r="AF903" s="19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</row>
    <row r="904" spans="1:7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194"/>
      <c r="O904" s="194"/>
      <c r="P904" s="198"/>
      <c r="Q904" s="198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195"/>
      <c r="AD904" s="195"/>
      <c r="AE904" s="195"/>
      <c r="AF904" s="19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</row>
    <row r="905" spans="1:7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194"/>
      <c r="O905" s="194"/>
      <c r="P905" s="198"/>
      <c r="Q905" s="198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195"/>
      <c r="AD905" s="195"/>
      <c r="AE905" s="195"/>
      <c r="AF905" s="19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</row>
    <row r="906" spans="1:7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194"/>
      <c r="O906" s="194"/>
      <c r="P906" s="198"/>
      <c r="Q906" s="198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195"/>
      <c r="AD906" s="195"/>
      <c r="AE906" s="195"/>
      <c r="AF906" s="19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</row>
    <row r="907" spans="1:7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194"/>
      <c r="O907" s="194"/>
      <c r="P907" s="198"/>
      <c r="Q907" s="198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195"/>
      <c r="AD907" s="195"/>
      <c r="AE907" s="195"/>
      <c r="AF907" s="19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</row>
    <row r="908" spans="1:7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194"/>
      <c r="O908" s="194"/>
      <c r="P908" s="198"/>
      <c r="Q908" s="198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195"/>
      <c r="AD908" s="195"/>
      <c r="AE908" s="195"/>
      <c r="AF908" s="19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</row>
    <row r="909" spans="1:7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194"/>
      <c r="O909" s="194"/>
      <c r="P909" s="198"/>
      <c r="Q909" s="198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195"/>
      <c r="AD909" s="195"/>
      <c r="AE909" s="195"/>
      <c r="AF909" s="19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</row>
    <row r="910" spans="1:7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194"/>
      <c r="O910" s="194"/>
      <c r="P910" s="198"/>
      <c r="Q910" s="198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195"/>
      <c r="AD910" s="195"/>
      <c r="AE910" s="195"/>
      <c r="AF910" s="19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</row>
    <row r="911" spans="1:7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194"/>
      <c r="O911" s="194"/>
      <c r="P911" s="198"/>
      <c r="Q911" s="198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195"/>
      <c r="AD911" s="195"/>
      <c r="AE911" s="195"/>
      <c r="AF911" s="19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</row>
    <row r="912" spans="1:7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194"/>
      <c r="O912" s="194"/>
      <c r="P912" s="198"/>
      <c r="Q912" s="198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195"/>
      <c r="AD912" s="195"/>
      <c r="AE912" s="195"/>
      <c r="AF912" s="19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</row>
    <row r="913" spans="1:7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194"/>
      <c r="O913" s="194"/>
      <c r="P913" s="198"/>
      <c r="Q913" s="198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195"/>
      <c r="AD913" s="195"/>
      <c r="AE913" s="195"/>
      <c r="AF913" s="19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</row>
    <row r="914" spans="1:7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194"/>
      <c r="O914" s="194"/>
      <c r="P914" s="198"/>
      <c r="Q914" s="198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195"/>
      <c r="AD914" s="195"/>
      <c r="AE914" s="195"/>
      <c r="AF914" s="19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</row>
    <row r="915" spans="1:7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194"/>
      <c r="O915" s="194"/>
      <c r="P915" s="198"/>
      <c r="Q915" s="198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195"/>
      <c r="AD915" s="195"/>
      <c r="AE915" s="195"/>
      <c r="AF915" s="19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</row>
    <row r="916" spans="1:7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194"/>
      <c r="O916" s="194"/>
      <c r="P916" s="198"/>
      <c r="Q916" s="198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195"/>
      <c r="AD916" s="195"/>
      <c r="AE916" s="195"/>
      <c r="AF916" s="19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</row>
    <row r="917" spans="1:7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194"/>
      <c r="O917" s="194"/>
      <c r="P917" s="198"/>
      <c r="Q917" s="198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195"/>
      <c r="AD917" s="195"/>
      <c r="AE917" s="195"/>
      <c r="AF917" s="19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</row>
    <row r="918" spans="1:7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194"/>
      <c r="O918" s="194"/>
      <c r="P918" s="198"/>
      <c r="Q918" s="198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195"/>
      <c r="AD918" s="195"/>
      <c r="AE918" s="195"/>
      <c r="AF918" s="19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</row>
    <row r="919" spans="1:7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194"/>
      <c r="O919" s="194"/>
      <c r="P919" s="198"/>
      <c r="Q919" s="198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195"/>
      <c r="AD919" s="195"/>
      <c r="AE919" s="195"/>
      <c r="AF919" s="19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</row>
    <row r="920" spans="1:7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194"/>
      <c r="O920" s="194"/>
      <c r="P920" s="198"/>
      <c r="Q920" s="198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195"/>
      <c r="AD920" s="195"/>
      <c r="AE920" s="195"/>
      <c r="AF920" s="19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</row>
    <row r="921" spans="1:7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194"/>
      <c r="O921" s="194"/>
      <c r="P921" s="198"/>
      <c r="Q921" s="198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195"/>
      <c r="AD921" s="195"/>
      <c r="AE921" s="195"/>
      <c r="AF921" s="19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</row>
    <row r="922" spans="1:7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194"/>
      <c r="O922" s="194"/>
      <c r="P922" s="198"/>
      <c r="Q922" s="198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195"/>
      <c r="AD922" s="195"/>
      <c r="AE922" s="195"/>
      <c r="AF922" s="19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</row>
    <row r="923" spans="1:7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194"/>
      <c r="O923" s="194"/>
      <c r="P923" s="198"/>
      <c r="Q923" s="198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195"/>
      <c r="AD923" s="195"/>
      <c r="AE923" s="195"/>
      <c r="AF923" s="19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</row>
    <row r="924" spans="1:7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194"/>
      <c r="O924" s="194"/>
      <c r="P924" s="198"/>
      <c r="Q924" s="198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195"/>
      <c r="AD924" s="195"/>
      <c r="AE924" s="195"/>
      <c r="AF924" s="19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</row>
    <row r="925" spans="1:7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194"/>
      <c r="O925" s="194"/>
      <c r="P925" s="198"/>
      <c r="Q925" s="198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195"/>
      <c r="AD925" s="195"/>
      <c r="AE925" s="195"/>
      <c r="AF925" s="19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</row>
    <row r="926" spans="1:7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194"/>
      <c r="O926" s="194"/>
      <c r="P926" s="198"/>
      <c r="Q926" s="198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195"/>
      <c r="AD926" s="195"/>
      <c r="AE926" s="195"/>
      <c r="AF926" s="19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</row>
    <row r="927" spans="1:7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194"/>
      <c r="O927" s="194"/>
      <c r="P927" s="198"/>
      <c r="Q927" s="198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195"/>
      <c r="AD927" s="195"/>
      <c r="AE927" s="195"/>
      <c r="AF927" s="19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</row>
    <row r="928" spans="1:7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194"/>
      <c r="O928" s="194"/>
      <c r="P928" s="198"/>
      <c r="Q928" s="198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195"/>
      <c r="AD928" s="195"/>
      <c r="AE928" s="195"/>
      <c r="AF928" s="19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</row>
    <row r="929" spans="1:7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194"/>
      <c r="O929" s="194"/>
      <c r="P929" s="198"/>
      <c r="Q929" s="198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195"/>
      <c r="AD929" s="195"/>
      <c r="AE929" s="195"/>
      <c r="AF929" s="19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</row>
    <row r="930" spans="1:7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194"/>
      <c r="O930" s="194"/>
      <c r="P930" s="198"/>
      <c r="Q930" s="198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195"/>
      <c r="AD930" s="195"/>
      <c r="AE930" s="195"/>
      <c r="AF930" s="19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</row>
    <row r="931" spans="1:7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194"/>
      <c r="O931" s="194"/>
      <c r="P931" s="198"/>
      <c r="Q931" s="198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195"/>
      <c r="AD931" s="195"/>
      <c r="AE931" s="195"/>
      <c r="AF931" s="19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</row>
    <row r="932" spans="1:7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194"/>
      <c r="O932" s="194"/>
      <c r="P932" s="198"/>
      <c r="Q932" s="198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195"/>
      <c r="AD932" s="195"/>
      <c r="AE932" s="195"/>
      <c r="AF932" s="19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</row>
    <row r="933" spans="1:7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194"/>
      <c r="O933" s="194"/>
      <c r="P933" s="198"/>
      <c r="Q933" s="198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195"/>
      <c r="AD933" s="195"/>
      <c r="AE933" s="195"/>
      <c r="AF933" s="19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</row>
    <row r="934" spans="1:7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194"/>
      <c r="O934" s="194"/>
      <c r="P934" s="198"/>
      <c r="Q934" s="198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195"/>
      <c r="AD934" s="195"/>
      <c r="AE934" s="195"/>
      <c r="AF934" s="19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</row>
    <row r="935" spans="1:7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194"/>
      <c r="O935" s="194"/>
      <c r="P935" s="198"/>
      <c r="Q935" s="198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195"/>
      <c r="AD935" s="195"/>
      <c r="AE935" s="195"/>
      <c r="AF935" s="19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</row>
    <row r="936" spans="1:7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194"/>
      <c r="O936" s="194"/>
      <c r="P936" s="198"/>
      <c r="Q936" s="198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195"/>
      <c r="AD936" s="195"/>
      <c r="AE936" s="195"/>
      <c r="AF936" s="19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</row>
    <row r="937" spans="1:7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194"/>
      <c r="O937" s="194"/>
      <c r="P937" s="198"/>
      <c r="Q937" s="198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195"/>
      <c r="AD937" s="195"/>
      <c r="AE937" s="195"/>
      <c r="AF937" s="19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</row>
    <row r="938" spans="1:7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194"/>
      <c r="O938" s="194"/>
      <c r="P938" s="198"/>
      <c r="Q938" s="198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195"/>
      <c r="AD938" s="195"/>
      <c r="AE938" s="195"/>
      <c r="AF938" s="19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</row>
    <row r="939" spans="1:7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194"/>
      <c r="O939" s="194"/>
      <c r="P939" s="198"/>
      <c r="Q939" s="198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195"/>
      <c r="AD939" s="195"/>
      <c r="AE939" s="195"/>
      <c r="AF939" s="19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</row>
    <row r="940" spans="1:7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194"/>
      <c r="O940" s="194"/>
      <c r="P940" s="198"/>
      <c r="Q940" s="198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195"/>
      <c r="AD940" s="195"/>
      <c r="AE940" s="195"/>
      <c r="AF940" s="19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</row>
    <row r="941" spans="1:7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194"/>
      <c r="O941" s="194"/>
      <c r="P941" s="198"/>
      <c r="Q941" s="198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195"/>
      <c r="AD941" s="195"/>
      <c r="AE941" s="195"/>
      <c r="AF941" s="19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</row>
    <row r="942" spans="1:7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194"/>
      <c r="O942" s="194"/>
      <c r="P942" s="198"/>
      <c r="Q942" s="198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195"/>
      <c r="AD942" s="195"/>
      <c r="AE942" s="195"/>
      <c r="AF942" s="19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</row>
    <row r="943" spans="1:7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194"/>
      <c r="O943" s="194"/>
      <c r="P943" s="198"/>
      <c r="Q943" s="198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195"/>
      <c r="AD943" s="195"/>
      <c r="AE943" s="195"/>
      <c r="AF943" s="19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</row>
    <row r="944" spans="1:7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194"/>
      <c r="O944" s="194"/>
      <c r="P944" s="198"/>
      <c r="Q944" s="198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195"/>
      <c r="AD944" s="195"/>
      <c r="AE944" s="195"/>
      <c r="AF944" s="19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</row>
    <row r="945" spans="1:7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194"/>
      <c r="O945" s="194"/>
      <c r="P945" s="198"/>
      <c r="Q945" s="198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195"/>
      <c r="AD945" s="195"/>
      <c r="AE945" s="195"/>
      <c r="AF945" s="19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</row>
    <row r="946" spans="1:7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194"/>
      <c r="O946" s="194"/>
      <c r="P946" s="198"/>
      <c r="Q946" s="198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195"/>
      <c r="AD946" s="195"/>
      <c r="AE946" s="195"/>
      <c r="AF946" s="19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</row>
    <row r="947" spans="1:7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194"/>
      <c r="O947" s="194"/>
      <c r="P947" s="198"/>
      <c r="Q947" s="198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195"/>
      <c r="AD947" s="195"/>
      <c r="AE947" s="195"/>
      <c r="AF947" s="19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</row>
    <row r="948" spans="1:7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194"/>
      <c r="O948" s="194"/>
      <c r="P948" s="198"/>
      <c r="Q948" s="198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195"/>
      <c r="AD948" s="195"/>
      <c r="AE948" s="195"/>
      <c r="AF948" s="19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</row>
    <row r="949" spans="1:7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194"/>
      <c r="O949" s="194"/>
      <c r="P949" s="198"/>
      <c r="Q949" s="198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195"/>
      <c r="AD949" s="195"/>
      <c r="AE949" s="195"/>
      <c r="AF949" s="19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</row>
    <row r="950" spans="1:7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194"/>
      <c r="O950" s="194"/>
      <c r="P950" s="198"/>
      <c r="Q950" s="198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195"/>
      <c r="AD950" s="195"/>
      <c r="AE950" s="195"/>
      <c r="AF950" s="19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</row>
    <row r="951" spans="1:7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194"/>
      <c r="O951" s="194"/>
      <c r="P951" s="198"/>
      <c r="Q951" s="198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195"/>
      <c r="AD951" s="195"/>
      <c r="AE951" s="195"/>
      <c r="AF951" s="19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</row>
    <row r="952" spans="1:7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194"/>
      <c r="O952" s="194"/>
      <c r="P952" s="198"/>
      <c r="Q952" s="198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195"/>
      <c r="AD952" s="195"/>
      <c r="AE952" s="195"/>
      <c r="AF952" s="19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</row>
    <row r="953" spans="1:7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194"/>
      <c r="O953" s="194"/>
      <c r="P953" s="198"/>
      <c r="Q953" s="198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195"/>
      <c r="AD953" s="195"/>
      <c r="AE953" s="195"/>
      <c r="AF953" s="19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</row>
    <row r="954" spans="1:7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194"/>
      <c r="O954" s="194"/>
      <c r="P954" s="198"/>
      <c r="Q954" s="198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195"/>
      <c r="AD954" s="195"/>
      <c r="AE954" s="195"/>
      <c r="AF954" s="19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</row>
    <row r="955" spans="1:7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194"/>
      <c r="O955" s="194"/>
      <c r="P955" s="198"/>
      <c r="Q955" s="198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195"/>
      <c r="AD955" s="195"/>
      <c r="AE955" s="195"/>
      <c r="AF955" s="19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</row>
    <row r="956" spans="1:7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194"/>
      <c r="O956" s="194"/>
      <c r="P956" s="198"/>
      <c r="Q956" s="198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195"/>
      <c r="AD956" s="195"/>
      <c r="AE956" s="195"/>
      <c r="AF956" s="19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</row>
    <row r="957" spans="1:7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194"/>
      <c r="O957" s="194"/>
      <c r="P957" s="198"/>
      <c r="Q957" s="198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195"/>
      <c r="AD957" s="195"/>
      <c r="AE957" s="195"/>
      <c r="AF957" s="19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</row>
    <row r="958" spans="1:7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194"/>
      <c r="O958" s="194"/>
      <c r="P958" s="198"/>
      <c r="Q958" s="198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195"/>
      <c r="AD958" s="195"/>
      <c r="AE958" s="195"/>
      <c r="AF958" s="19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</row>
    <row r="959" spans="1:7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194"/>
      <c r="O959" s="194"/>
      <c r="P959" s="198"/>
      <c r="Q959" s="198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195"/>
      <c r="AD959" s="195"/>
      <c r="AE959" s="195"/>
      <c r="AF959" s="19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</row>
    <row r="960" spans="1:7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194"/>
      <c r="O960" s="194"/>
      <c r="P960" s="198"/>
      <c r="Q960" s="198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195"/>
      <c r="AD960" s="195"/>
      <c r="AE960" s="195"/>
      <c r="AF960" s="19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</row>
    <row r="961" spans="1:7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194"/>
      <c r="O961" s="194"/>
      <c r="P961" s="198"/>
      <c r="Q961" s="198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195"/>
      <c r="AD961" s="195"/>
      <c r="AE961" s="195"/>
      <c r="AF961" s="19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</row>
    <row r="962" spans="1:7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194"/>
      <c r="O962" s="194"/>
      <c r="P962" s="198"/>
      <c r="Q962" s="198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195"/>
      <c r="AD962" s="195"/>
      <c r="AE962" s="195"/>
      <c r="AF962" s="19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</row>
    <row r="963" spans="1:7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194"/>
      <c r="O963" s="194"/>
      <c r="P963" s="198"/>
      <c r="Q963" s="198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195"/>
      <c r="AD963" s="195"/>
      <c r="AE963" s="195"/>
      <c r="AF963" s="19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</row>
    <row r="964" spans="1:7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194"/>
      <c r="O964" s="194"/>
      <c r="P964" s="198"/>
      <c r="Q964" s="198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195"/>
      <c r="AD964" s="195"/>
      <c r="AE964" s="195"/>
      <c r="AF964" s="19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</row>
    <row r="965" spans="1:7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194"/>
      <c r="O965" s="194"/>
      <c r="P965" s="198"/>
      <c r="Q965" s="198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195"/>
      <c r="AD965" s="195"/>
      <c r="AE965" s="195"/>
      <c r="AF965" s="19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</row>
    <row r="966" spans="1:7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194"/>
      <c r="O966" s="194"/>
      <c r="P966" s="198"/>
      <c r="Q966" s="198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195"/>
      <c r="AD966" s="195"/>
      <c r="AE966" s="195"/>
      <c r="AF966" s="19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</row>
    <row r="967" spans="1:7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194"/>
      <c r="O967" s="194"/>
      <c r="P967" s="198"/>
      <c r="Q967" s="198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195"/>
      <c r="AD967" s="195"/>
      <c r="AE967" s="195"/>
      <c r="AF967" s="19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</row>
    <row r="968" spans="1:7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194"/>
      <c r="O968" s="194"/>
      <c r="P968" s="198"/>
      <c r="Q968" s="198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195"/>
      <c r="AD968" s="195"/>
      <c r="AE968" s="195"/>
      <c r="AF968" s="19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</row>
    <row r="969" spans="1:7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194"/>
      <c r="O969" s="194"/>
      <c r="P969" s="198"/>
      <c r="Q969" s="198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195"/>
      <c r="AD969" s="195"/>
      <c r="AE969" s="195"/>
      <c r="AF969" s="19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</row>
    <row r="970" spans="1:7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194"/>
      <c r="O970" s="194"/>
      <c r="P970" s="198"/>
      <c r="Q970" s="198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195"/>
      <c r="AD970" s="195"/>
      <c r="AE970" s="195"/>
      <c r="AF970" s="19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</row>
    <row r="971" spans="1:7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194"/>
      <c r="O971" s="194"/>
      <c r="P971" s="198"/>
      <c r="Q971" s="198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195"/>
      <c r="AD971" s="195"/>
      <c r="AE971" s="195"/>
      <c r="AF971" s="19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</row>
    <row r="972" spans="1:7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194"/>
      <c r="O972" s="194"/>
      <c r="P972" s="198"/>
      <c r="Q972" s="198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195"/>
      <c r="AD972" s="195"/>
      <c r="AE972" s="195"/>
      <c r="AF972" s="19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</row>
    <row r="973" spans="1:7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194"/>
      <c r="O973" s="194"/>
      <c r="P973" s="198"/>
      <c r="Q973" s="198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195"/>
      <c r="AD973" s="195"/>
      <c r="AE973" s="195"/>
      <c r="AF973" s="19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</row>
    <row r="974" spans="1:7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194"/>
      <c r="O974" s="194"/>
      <c r="P974" s="198"/>
      <c r="Q974" s="198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195"/>
      <c r="AD974" s="195"/>
      <c r="AE974" s="195"/>
      <c r="AF974" s="19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</row>
    <row r="975" spans="1:7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194"/>
      <c r="O975" s="194"/>
      <c r="P975" s="198"/>
      <c r="Q975" s="198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195"/>
      <c r="AD975" s="195"/>
      <c r="AE975" s="195"/>
      <c r="AF975" s="19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</row>
    <row r="976" spans="1:7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194"/>
      <c r="O976" s="194"/>
      <c r="P976" s="198"/>
      <c r="Q976" s="198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195"/>
      <c r="AD976" s="195"/>
      <c r="AE976" s="195"/>
      <c r="AF976" s="19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</row>
    <row r="977" spans="1:7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194"/>
      <c r="O977" s="194"/>
      <c r="P977" s="198"/>
      <c r="Q977" s="198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195"/>
      <c r="AD977" s="195"/>
      <c r="AE977" s="195"/>
      <c r="AF977" s="19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</row>
    <row r="978" spans="1:7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194"/>
      <c r="O978" s="194"/>
      <c r="P978" s="198"/>
      <c r="Q978" s="198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195"/>
      <c r="AD978" s="195"/>
      <c r="AE978" s="195"/>
      <c r="AF978" s="19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</row>
    <row r="979" spans="1:7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194"/>
      <c r="O979" s="194"/>
      <c r="P979" s="198"/>
      <c r="Q979" s="198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195"/>
      <c r="AD979" s="195"/>
      <c r="AE979" s="195"/>
      <c r="AF979" s="19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</row>
    <row r="980" spans="1:7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194"/>
      <c r="O980" s="194"/>
      <c r="P980" s="198"/>
      <c r="Q980" s="198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195"/>
      <c r="AD980" s="195"/>
      <c r="AE980" s="195"/>
      <c r="AF980" s="19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</row>
    <row r="981" spans="1:7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194"/>
      <c r="O981" s="194"/>
      <c r="P981" s="198"/>
      <c r="Q981" s="198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195"/>
      <c r="AD981" s="195"/>
      <c r="AE981" s="195"/>
      <c r="AF981" s="19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</row>
    <row r="982" spans="1:7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194"/>
      <c r="O982" s="194"/>
      <c r="P982" s="198"/>
      <c r="Q982" s="198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195"/>
      <c r="AD982" s="195"/>
      <c r="AE982" s="195"/>
      <c r="AF982" s="19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</row>
    <row r="983" spans="1:7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194"/>
      <c r="O983" s="194"/>
      <c r="P983" s="198"/>
      <c r="Q983" s="198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195"/>
      <c r="AD983" s="195"/>
      <c r="AE983" s="195"/>
      <c r="AF983" s="19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</row>
    <row r="984" spans="1:7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194"/>
      <c r="O984" s="194"/>
      <c r="P984" s="198"/>
      <c r="Q984" s="198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195"/>
      <c r="AD984" s="195"/>
      <c r="AE984" s="195"/>
      <c r="AF984" s="19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</row>
    <row r="985" spans="1:7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194"/>
      <c r="O985" s="194"/>
      <c r="P985" s="198"/>
      <c r="Q985" s="198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195"/>
      <c r="AD985" s="195"/>
      <c r="AE985" s="195"/>
      <c r="AF985" s="19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</row>
    <row r="986" spans="1:7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194"/>
      <c r="O986" s="194"/>
      <c r="P986" s="198"/>
      <c r="Q986" s="198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195"/>
      <c r="AD986" s="195"/>
      <c r="AE986" s="195"/>
      <c r="AF986" s="19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</row>
    <row r="987" spans="1:7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194"/>
      <c r="O987" s="194"/>
      <c r="P987" s="198"/>
      <c r="Q987" s="198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195"/>
      <c r="AD987" s="195"/>
      <c r="AE987" s="195"/>
      <c r="AF987" s="19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</row>
    <row r="988" spans="1:7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194"/>
      <c r="O988" s="194"/>
      <c r="P988" s="198"/>
      <c r="Q988" s="198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195"/>
      <c r="AD988" s="195"/>
      <c r="AE988" s="195"/>
      <c r="AF988" s="19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</row>
    <row r="989" spans="1:7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194"/>
      <c r="O989" s="194"/>
      <c r="P989" s="198"/>
      <c r="Q989" s="198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195"/>
      <c r="AD989" s="195"/>
      <c r="AE989" s="195"/>
      <c r="AF989" s="19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</row>
    <row r="990" spans="1:7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194"/>
      <c r="O990" s="194"/>
      <c r="P990" s="198"/>
      <c r="Q990" s="198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195"/>
      <c r="AD990" s="195"/>
      <c r="AE990" s="195"/>
      <c r="AF990" s="19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</row>
    <row r="991" spans="1:7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194"/>
      <c r="O991" s="194"/>
      <c r="P991" s="198"/>
      <c r="Q991" s="198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195"/>
      <c r="AD991" s="195"/>
      <c r="AE991" s="195"/>
      <c r="AF991" s="19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</row>
    <row r="992" spans="1:7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194"/>
      <c r="O992" s="194"/>
      <c r="P992" s="198"/>
      <c r="Q992" s="198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195"/>
      <c r="AD992" s="195"/>
      <c r="AE992" s="195"/>
      <c r="AF992" s="19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</row>
    <row r="993" spans="1:7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194"/>
      <c r="O993" s="194"/>
      <c r="P993" s="198"/>
      <c r="Q993" s="198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195"/>
      <c r="AD993" s="195"/>
      <c r="AE993" s="195"/>
      <c r="AF993" s="19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</row>
    <row r="994" spans="1:7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194"/>
      <c r="O994" s="194"/>
      <c r="P994" s="198"/>
      <c r="Q994" s="198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195"/>
      <c r="AD994" s="195"/>
      <c r="AE994" s="195"/>
      <c r="AF994" s="19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</row>
    <row r="995" spans="1:7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194"/>
      <c r="O995" s="194"/>
      <c r="P995" s="198"/>
      <c r="Q995" s="198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195"/>
      <c r="AD995" s="195"/>
      <c r="AE995" s="195"/>
      <c r="AF995" s="19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</row>
    <row r="996" spans="1:7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194"/>
      <c r="O996" s="194"/>
      <c r="P996" s="198"/>
      <c r="Q996" s="198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195"/>
      <c r="AD996" s="195"/>
      <c r="AE996" s="195"/>
      <c r="AF996" s="19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</row>
    <row r="997" spans="1:7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194"/>
      <c r="O997" s="194"/>
      <c r="P997" s="198"/>
      <c r="Q997" s="198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195"/>
      <c r="AD997" s="195"/>
      <c r="AE997" s="195"/>
      <c r="AF997" s="19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</row>
    <row r="998" spans="1:7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194"/>
      <c r="O998" s="194"/>
      <c r="P998" s="198"/>
      <c r="Q998" s="198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195"/>
      <c r="AD998" s="195"/>
      <c r="AE998" s="195"/>
      <c r="AF998" s="19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</row>
    <row r="999" spans="1:7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194"/>
      <c r="O999" s="194"/>
      <c r="P999" s="198"/>
      <c r="Q999" s="198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195"/>
      <c r="AD999" s="195"/>
      <c r="AE999" s="195"/>
      <c r="AF999" s="19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</row>
    <row r="1000" spans="1:7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194"/>
      <c r="O1000" s="194"/>
      <c r="P1000" s="198"/>
      <c r="Q1000" s="198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195"/>
      <c r="AD1000" s="195"/>
      <c r="AE1000" s="195"/>
      <c r="AF1000" s="19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</row>
    <row r="1001" spans="1:70" ht="12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194"/>
      <c r="O1001" s="194"/>
      <c r="P1001" s="198"/>
      <c r="Q1001" s="198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195"/>
      <c r="AD1001" s="195"/>
      <c r="AE1001" s="195"/>
      <c r="AF1001" s="19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</row>
    <row r="1002" spans="1:70" ht="12.75" customHeight="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194"/>
      <c r="O1002" s="194"/>
      <c r="P1002" s="198"/>
      <c r="Q1002" s="198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195"/>
      <c r="AD1002" s="195"/>
      <c r="AE1002" s="195"/>
      <c r="AF1002" s="19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</row>
    <row r="1003" spans="1:70" ht="12.75" customHeight="1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194"/>
      <c r="O1003" s="194"/>
      <c r="P1003" s="198"/>
      <c r="Q1003" s="198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195"/>
      <c r="AD1003" s="195"/>
      <c r="AE1003" s="195"/>
      <c r="AF1003" s="19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</row>
    <row r="1004" spans="1:70" ht="12.75" customHeight="1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194"/>
      <c r="O1004" s="194"/>
      <c r="P1004" s="198"/>
      <c r="Q1004" s="198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195"/>
      <c r="AD1004" s="195"/>
      <c r="AE1004" s="195"/>
      <c r="AF1004" s="19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</row>
  </sheetData>
  <mergeCells count="1513">
    <mergeCell ref="BD118:BE118"/>
    <mergeCell ref="BF118:BG118"/>
    <mergeCell ref="E118:AQ118"/>
    <mergeCell ref="AR118:AS118"/>
    <mergeCell ref="AT118:AU118"/>
    <mergeCell ref="AV118:AW118"/>
    <mergeCell ref="AX118:AY118"/>
    <mergeCell ref="AZ118:BA118"/>
    <mergeCell ref="BB118:BC118"/>
    <mergeCell ref="AF120:AG120"/>
    <mergeCell ref="AH120:AI120"/>
    <mergeCell ref="BD116:BE116"/>
    <mergeCell ref="BF116:BG116"/>
    <mergeCell ref="E116:AQ116"/>
    <mergeCell ref="AR116:AS116"/>
    <mergeCell ref="AT116:AU116"/>
    <mergeCell ref="AV116:AW116"/>
    <mergeCell ref="AX116:AY116"/>
    <mergeCell ref="AZ116:BA116"/>
    <mergeCell ref="BB116:BC116"/>
    <mergeCell ref="BD117:BE117"/>
    <mergeCell ref="BF117:BG117"/>
    <mergeCell ref="E117:AQ117"/>
    <mergeCell ref="AR117:AS117"/>
    <mergeCell ref="AT117:AU117"/>
    <mergeCell ref="AV117:AW117"/>
    <mergeCell ref="AX117:AY117"/>
    <mergeCell ref="AZ117:BA117"/>
    <mergeCell ref="BB117:BC117"/>
    <mergeCell ref="E119:BG119"/>
    <mergeCell ref="F120:U120"/>
    <mergeCell ref="V120:W120"/>
    <mergeCell ref="X120:Y120"/>
    <mergeCell ref="Z120:AA120"/>
    <mergeCell ref="AB120:AC120"/>
    <mergeCell ref="AD120:AE120"/>
    <mergeCell ref="R124:U124"/>
    <mergeCell ref="R127:U127"/>
    <mergeCell ref="AJ120:BG120"/>
    <mergeCell ref="H122:BG122"/>
    <mergeCell ref="H123:O123"/>
    <mergeCell ref="X123:AD123"/>
    <mergeCell ref="X126:AD126"/>
    <mergeCell ref="AI126:AV126"/>
    <mergeCell ref="AZ126:BG126"/>
    <mergeCell ref="AX127:AZ127"/>
    <mergeCell ref="BD114:BE114"/>
    <mergeCell ref="BF114:BG114"/>
    <mergeCell ref="E114:AQ114"/>
    <mergeCell ref="AR114:AS114"/>
    <mergeCell ref="AT114:AU114"/>
    <mergeCell ref="AV114:AW114"/>
    <mergeCell ref="AX114:AY114"/>
    <mergeCell ref="AZ114:BA114"/>
    <mergeCell ref="BB114:BC114"/>
    <mergeCell ref="BD115:BE115"/>
    <mergeCell ref="BF115:BG115"/>
    <mergeCell ref="E115:AQ115"/>
    <mergeCell ref="AR115:AS115"/>
    <mergeCell ref="AT115:AU115"/>
    <mergeCell ref="AV115:AW115"/>
    <mergeCell ref="AX115:AY115"/>
    <mergeCell ref="AZ115:BA115"/>
    <mergeCell ref="BB115:BC115"/>
    <mergeCell ref="AV113:AW113"/>
    <mergeCell ref="AX113:AY113"/>
    <mergeCell ref="AZ113:BA113"/>
    <mergeCell ref="BB113:BC113"/>
    <mergeCell ref="BD113:BE113"/>
    <mergeCell ref="BF113:BG113"/>
    <mergeCell ref="AH113:AI113"/>
    <mergeCell ref="AJ113:AK113"/>
    <mergeCell ref="AL113:AM113"/>
    <mergeCell ref="AN113:AO113"/>
    <mergeCell ref="AP113:AQ113"/>
    <mergeCell ref="AR113:AS113"/>
    <mergeCell ref="AT113:AU113"/>
    <mergeCell ref="E113:U113"/>
    <mergeCell ref="V113:W113"/>
    <mergeCell ref="X113:Y113"/>
    <mergeCell ref="Z113:AA113"/>
    <mergeCell ref="AB113:AC113"/>
    <mergeCell ref="AD113:AE113"/>
    <mergeCell ref="AF113:AG113"/>
    <mergeCell ref="F109:U109"/>
    <mergeCell ref="V109:W109"/>
    <mergeCell ref="X109:Y109"/>
    <mergeCell ref="Z109:AA109"/>
    <mergeCell ref="AB109:AC109"/>
    <mergeCell ref="AD109:AE109"/>
    <mergeCell ref="AF109:AG109"/>
    <mergeCell ref="AH110:AI110"/>
    <mergeCell ref="AJ110:AK110"/>
    <mergeCell ref="AL110:AM110"/>
    <mergeCell ref="AN110:AO110"/>
    <mergeCell ref="AP110:AQ110"/>
    <mergeCell ref="AR110:AS110"/>
    <mergeCell ref="AT110:AU110"/>
    <mergeCell ref="BB111:BC111"/>
    <mergeCell ref="BD111:BE111"/>
    <mergeCell ref="AZ112:BA112"/>
    <mergeCell ref="BB112:BC112"/>
    <mergeCell ref="BD112:BE112"/>
    <mergeCell ref="AV110:AW110"/>
    <mergeCell ref="AX110:AY110"/>
    <mergeCell ref="AZ110:BA110"/>
    <mergeCell ref="BB110:BC110"/>
    <mergeCell ref="BD110:BE110"/>
    <mergeCell ref="AZ111:BA111"/>
    <mergeCell ref="E112:U112"/>
    <mergeCell ref="V112:W112"/>
    <mergeCell ref="X112:Y112"/>
    <mergeCell ref="Z112:AA112"/>
    <mergeCell ref="AB112:AC112"/>
    <mergeCell ref="AD112:AE112"/>
    <mergeCell ref="AF112:AG112"/>
    <mergeCell ref="AV112:AW112"/>
    <mergeCell ref="AX112:AY112"/>
    <mergeCell ref="AH112:AI112"/>
    <mergeCell ref="AJ112:AK112"/>
    <mergeCell ref="AL112:AM112"/>
    <mergeCell ref="AN112:AO112"/>
    <mergeCell ref="AP112:AQ112"/>
    <mergeCell ref="AR112:AS112"/>
    <mergeCell ref="AT112:AU112"/>
    <mergeCell ref="AV109:AW109"/>
    <mergeCell ref="AX109:AY109"/>
    <mergeCell ref="AZ109:BA109"/>
    <mergeCell ref="BB109:BC109"/>
    <mergeCell ref="BD109:BE109"/>
    <mergeCell ref="BF109:BG109"/>
    <mergeCell ref="AH109:AI109"/>
    <mergeCell ref="AJ109:AK109"/>
    <mergeCell ref="AL109:AM109"/>
    <mergeCell ref="AN109:AO109"/>
    <mergeCell ref="AP109:AQ109"/>
    <mergeCell ref="AR109:AS109"/>
    <mergeCell ref="AT109:AU109"/>
    <mergeCell ref="BF112:BG112"/>
    <mergeCell ref="BF110:BG110"/>
    <mergeCell ref="BF111:BG111"/>
    <mergeCell ref="AV111:AW111"/>
    <mergeCell ref="AX111:AY111"/>
    <mergeCell ref="AH111:AI111"/>
    <mergeCell ref="AJ111:AK111"/>
    <mergeCell ref="AL111:AM111"/>
    <mergeCell ref="AN111:AO111"/>
    <mergeCell ref="AP111:AQ111"/>
    <mergeCell ref="AR111:AS111"/>
    <mergeCell ref="AT111:AU111"/>
    <mergeCell ref="F110:U110"/>
    <mergeCell ref="V110:W110"/>
    <mergeCell ref="X110:Y110"/>
    <mergeCell ref="Z110:AA110"/>
    <mergeCell ref="AB110:AC110"/>
    <mergeCell ref="AD110:AE110"/>
    <mergeCell ref="AF110:AG110"/>
    <mergeCell ref="E111:U111"/>
    <mergeCell ref="V111:W111"/>
    <mergeCell ref="X111:Y111"/>
    <mergeCell ref="Z111:AA111"/>
    <mergeCell ref="AB111:AC111"/>
    <mergeCell ref="AD111:AE111"/>
    <mergeCell ref="AF111:AG111"/>
    <mergeCell ref="BB98:BC98"/>
    <mergeCell ref="AF98:AG98"/>
    <mergeCell ref="F105:U105"/>
    <mergeCell ref="V105:W105"/>
    <mergeCell ref="X105:Y105"/>
    <mergeCell ref="Z105:AA105"/>
    <mergeCell ref="AB105:AC105"/>
    <mergeCell ref="AD105:AE105"/>
    <mergeCell ref="AF105:AG105"/>
    <mergeCell ref="AH106:AI106"/>
    <mergeCell ref="AJ106:AK106"/>
    <mergeCell ref="AL106:AM106"/>
    <mergeCell ref="AN106:AO106"/>
    <mergeCell ref="AP106:AQ106"/>
    <mergeCell ref="AR106:AS106"/>
    <mergeCell ref="AT106:AU106"/>
    <mergeCell ref="AT97:AU97"/>
    <mergeCell ref="AV97:AW97"/>
    <mergeCell ref="AX97:AY97"/>
    <mergeCell ref="AZ97:BA97"/>
    <mergeCell ref="BB97:BC97"/>
    <mergeCell ref="BD97:BE97"/>
    <mergeCell ref="BF97:BG97"/>
    <mergeCell ref="F99:U99"/>
    <mergeCell ref="V99:W99"/>
    <mergeCell ref="X99:Y99"/>
    <mergeCell ref="Z99:AA99"/>
    <mergeCell ref="AB99:AC99"/>
    <mergeCell ref="AD99:AE99"/>
    <mergeCell ref="AF99:AG99"/>
    <mergeCell ref="F97:U97"/>
    <mergeCell ref="V97:W97"/>
    <mergeCell ref="X97:Y97"/>
    <mergeCell ref="Z97:AA97"/>
    <mergeCell ref="AB97:AC97"/>
    <mergeCell ref="AD97:AE97"/>
    <mergeCell ref="F98:U98"/>
    <mergeCell ref="V98:W98"/>
    <mergeCell ref="X98:Y98"/>
    <mergeCell ref="Z98:AA98"/>
    <mergeCell ref="AB98:AC98"/>
    <mergeCell ref="AD98:AE98"/>
    <mergeCell ref="AF97:AG97"/>
    <mergeCell ref="AH97:AI97"/>
    <mergeCell ref="AJ97:AK97"/>
    <mergeCell ref="AL97:AM97"/>
    <mergeCell ref="AN97:AO97"/>
    <mergeCell ref="AP97:AQ97"/>
    <mergeCell ref="BF95:BG95"/>
    <mergeCell ref="AH95:AI95"/>
    <mergeCell ref="AJ95:AK95"/>
    <mergeCell ref="AL95:AM95"/>
    <mergeCell ref="AN95:AO95"/>
    <mergeCell ref="AP95:AQ95"/>
    <mergeCell ref="AR95:AS95"/>
    <mergeCell ref="AT95:AU95"/>
    <mergeCell ref="V95:W95"/>
    <mergeCell ref="X95:Y95"/>
    <mergeCell ref="Z95:AA95"/>
    <mergeCell ref="AB95:AC95"/>
    <mergeCell ref="AD95:AE95"/>
    <mergeCell ref="AF95:AG95"/>
    <mergeCell ref="E96:BG96"/>
    <mergeCell ref="E95:U95"/>
    <mergeCell ref="AV95:AW95"/>
    <mergeCell ref="AX95:AY95"/>
    <mergeCell ref="AZ95:BA95"/>
    <mergeCell ref="AH58:AI58"/>
    <mergeCell ref="AJ58:AK58"/>
    <mergeCell ref="AL58:AM58"/>
    <mergeCell ref="AN58:AO58"/>
    <mergeCell ref="AP58:AQ58"/>
    <mergeCell ref="AR58:AS58"/>
    <mergeCell ref="AT58:AU58"/>
    <mergeCell ref="F58:U58"/>
    <mergeCell ref="V58:W58"/>
    <mergeCell ref="X58:Y58"/>
    <mergeCell ref="Z58:AA58"/>
    <mergeCell ref="AB58:AC58"/>
    <mergeCell ref="AD58:AE58"/>
    <mergeCell ref="AF58:AG58"/>
    <mergeCell ref="AV90:AW90"/>
    <mergeCell ref="AX90:AY90"/>
    <mergeCell ref="AH90:AI90"/>
    <mergeCell ref="AJ90:AK90"/>
    <mergeCell ref="AL90:AM90"/>
    <mergeCell ref="AN90:AO90"/>
    <mergeCell ref="AP90:AQ90"/>
    <mergeCell ref="AR90:AS90"/>
    <mergeCell ref="AT90:AU90"/>
    <mergeCell ref="AB86:AC86"/>
    <mergeCell ref="AN83:AO83"/>
    <mergeCell ref="AP83:AQ83"/>
    <mergeCell ref="AR83:AS83"/>
    <mergeCell ref="AT83:AU83"/>
    <mergeCell ref="F83:U83"/>
    <mergeCell ref="V83:W83"/>
    <mergeCell ref="F82:U82"/>
    <mergeCell ref="V82:W82"/>
    <mergeCell ref="AZ53:BA53"/>
    <mergeCell ref="BB53:BC53"/>
    <mergeCell ref="BD53:BE53"/>
    <mergeCell ref="BF53:BG53"/>
    <mergeCell ref="AH53:AI53"/>
    <mergeCell ref="AJ53:AK53"/>
    <mergeCell ref="AL53:AM53"/>
    <mergeCell ref="AN53:AO53"/>
    <mergeCell ref="AP53:AQ53"/>
    <mergeCell ref="AR53:AS53"/>
    <mergeCell ref="AT53:AU53"/>
    <mergeCell ref="F53:U53"/>
    <mergeCell ref="V53:W53"/>
    <mergeCell ref="X53:Y53"/>
    <mergeCell ref="Z53:AA53"/>
    <mergeCell ref="AB53:AC53"/>
    <mergeCell ref="AD53:AE53"/>
    <mergeCell ref="AF53:AG53"/>
    <mergeCell ref="AD51:AE51"/>
    <mergeCell ref="AF51:AG51"/>
    <mergeCell ref="AV52:AW52"/>
    <mergeCell ref="AX52:AY52"/>
    <mergeCell ref="AZ52:BA52"/>
    <mergeCell ref="BB52:BC52"/>
    <mergeCell ref="BD52:BE52"/>
    <mergeCell ref="BF52:BG52"/>
    <mergeCell ref="AH52:AI52"/>
    <mergeCell ref="AJ52:AK52"/>
    <mergeCell ref="AL52:AM52"/>
    <mergeCell ref="AN52:AO52"/>
    <mergeCell ref="AP52:AQ52"/>
    <mergeCell ref="AR52:AS52"/>
    <mergeCell ref="AT52:AU52"/>
    <mergeCell ref="F52:U52"/>
    <mergeCell ref="V52:W52"/>
    <mergeCell ref="X52:Y52"/>
    <mergeCell ref="Z52:AA52"/>
    <mergeCell ref="AB52:AC52"/>
    <mergeCell ref="AD52:AE52"/>
    <mergeCell ref="AF52:AG52"/>
    <mergeCell ref="AV51:AW51"/>
    <mergeCell ref="AX51:AY51"/>
    <mergeCell ref="AH51:AI51"/>
    <mergeCell ref="AJ51:AK51"/>
    <mergeCell ref="AL51:AM51"/>
    <mergeCell ref="AN51:AO51"/>
    <mergeCell ref="AP51:AQ51"/>
    <mergeCell ref="AR51:AS51"/>
    <mergeCell ref="AT51:AU51"/>
    <mergeCell ref="F48:U48"/>
    <mergeCell ref="V48:W48"/>
    <mergeCell ref="X48:Y48"/>
    <mergeCell ref="Z48:AA48"/>
    <mergeCell ref="AB48:AC48"/>
    <mergeCell ref="AD48:AE48"/>
    <mergeCell ref="AF48:AG48"/>
    <mergeCell ref="AJ49:AK49"/>
    <mergeCell ref="AL49:AM49"/>
    <mergeCell ref="AN49:AO49"/>
    <mergeCell ref="AP49:AQ49"/>
    <mergeCell ref="AR49:AS49"/>
    <mergeCell ref="AT49:AU49"/>
    <mergeCell ref="AV49:AW49"/>
    <mergeCell ref="BD50:BE50"/>
    <mergeCell ref="BF50:BG50"/>
    <mergeCell ref="AZ51:BA51"/>
    <mergeCell ref="BB51:BC51"/>
    <mergeCell ref="BD51:BE51"/>
    <mergeCell ref="BF51:BG51"/>
    <mergeCell ref="AX49:AY49"/>
    <mergeCell ref="AZ49:BA49"/>
    <mergeCell ref="BB49:BC49"/>
    <mergeCell ref="BD49:BE49"/>
    <mergeCell ref="BF49:BG49"/>
    <mergeCell ref="AZ50:BA50"/>
    <mergeCell ref="BB50:BC50"/>
    <mergeCell ref="F51:U51"/>
    <mergeCell ref="V51:W51"/>
    <mergeCell ref="X51:Y51"/>
    <mergeCell ref="Z51:AA51"/>
    <mergeCell ref="AB51:AC51"/>
    <mergeCell ref="BF48:BG48"/>
    <mergeCell ref="AH48:AI48"/>
    <mergeCell ref="AJ48:AK48"/>
    <mergeCell ref="AL48:AM48"/>
    <mergeCell ref="AN48:AO48"/>
    <mergeCell ref="AP48:AQ48"/>
    <mergeCell ref="AR48:AS48"/>
    <mergeCell ref="AT48:AU48"/>
    <mergeCell ref="AV50:AW50"/>
    <mergeCell ref="AX50:AY50"/>
    <mergeCell ref="AH50:AI50"/>
    <mergeCell ref="AJ50:AK50"/>
    <mergeCell ref="AL50:AM50"/>
    <mergeCell ref="AN50:AO50"/>
    <mergeCell ref="AP50:AQ50"/>
    <mergeCell ref="AR50:AS50"/>
    <mergeCell ref="AT50:AU50"/>
    <mergeCell ref="F49:U49"/>
    <mergeCell ref="V49:W49"/>
    <mergeCell ref="Z49:AA49"/>
    <mergeCell ref="AB49:AC49"/>
    <mergeCell ref="AD49:AE49"/>
    <mergeCell ref="AF49:AG49"/>
    <mergeCell ref="AH49:AI49"/>
    <mergeCell ref="F50:U50"/>
    <mergeCell ref="V50:W50"/>
    <mergeCell ref="X50:Y50"/>
    <mergeCell ref="Z50:AA50"/>
    <mergeCell ref="AB50:AC50"/>
    <mergeCell ref="AD50:AE50"/>
    <mergeCell ref="AF50:AG50"/>
    <mergeCell ref="F87:U87"/>
    <mergeCell ref="V87:W87"/>
    <mergeCell ref="X87:Y87"/>
    <mergeCell ref="Z87:AA87"/>
    <mergeCell ref="AB87:AC87"/>
    <mergeCell ref="AD87:AE87"/>
    <mergeCell ref="AF87:AG87"/>
    <mergeCell ref="F85:U85"/>
    <mergeCell ref="V85:W85"/>
    <mergeCell ref="X85:Y85"/>
    <mergeCell ref="Z85:AA85"/>
    <mergeCell ref="AB85:AC85"/>
    <mergeCell ref="AD85:AE85"/>
    <mergeCell ref="AF85:AG85"/>
    <mergeCell ref="F86:U86"/>
    <mergeCell ref="V86:W86"/>
    <mergeCell ref="X86:Y86"/>
    <mergeCell ref="Z86:AA86"/>
    <mergeCell ref="BB87:BC87"/>
    <mergeCell ref="BD87:BE87"/>
    <mergeCell ref="AV86:AW86"/>
    <mergeCell ref="AX86:AY86"/>
    <mergeCell ref="AZ86:BA86"/>
    <mergeCell ref="BB86:BC86"/>
    <mergeCell ref="BD86:BE86"/>
    <mergeCell ref="BF86:BG86"/>
    <mergeCell ref="AZ87:BA87"/>
    <mergeCell ref="BF87:BG87"/>
    <mergeCell ref="AZ85:BA85"/>
    <mergeCell ref="BB85:BC85"/>
    <mergeCell ref="BD85:BE85"/>
    <mergeCell ref="BF85:BG85"/>
    <mergeCell ref="AH85:AI85"/>
    <mergeCell ref="AJ85:AK85"/>
    <mergeCell ref="AL85:AM85"/>
    <mergeCell ref="AN85:AO85"/>
    <mergeCell ref="AP85:AQ85"/>
    <mergeCell ref="AR85:AS85"/>
    <mergeCell ref="AT85:AU85"/>
    <mergeCell ref="AH86:AI86"/>
    <mergeCell ref="AJ86:AK86"/>
    <mergeCell ref="AL86:AM86"/>
    <mergeCell ref="AN86:AO86"/>
    <mergeCell ref="AP86:AQ86"/>
    <mergeCell ref="AR86:AS86"/>
    <mergeCell ref="AT86:AU86"/>
    <mergeCell ref="AV87:AW87"/>
    <mergeCell ref="AX87:AY87"/>
    <mergeCell ref="AH87:AI87"/>
    <mergeCell ref="AJ87:AK87"/>
    <mergeCell ref="BF83:BG83"/>
    <mergeCell ref="AZ84:BA84"/>
    <mergeCell ref="BF84:BG84"/>
    <mergeCell ref="AZ82:BA82"/>
    <mergeCell ref="BB82:BC82"/>
    <mergeCell ref="BD82:BE82"/>
    <mergeCell ref="BF82:BG82"/>
    <mergeCell ref="AH82:AI82"/>
    <mergeCell ref="AJ82:AK82"/>
    <mergeCell ref="AL82:AM82"/>
    <mergeCell ref="AN82:AO82"/>
    <mergeCell ref="AP82:AQ82"/>
    <mergeCell ref="AR82:AS82"/>
    <mergeCell ref="AT82:AU82"/>
    <mergeCell ref="AV82:AW82"/>
    <mergeCell ref="AX82:AY82"/>
    <mergeCell ref="AD86:AE86"/>
    <mergeCell ref="AF86:AG86"/>
    <mergeCell ref="AV84:AW84"/>
    <mergeCell ref="AX84:AY84"/>
    <mergeCell ref="AH84:AI84"/>
    <mergeCell ref="AJ84:AK84"/>
    <mergeCell ref="AL84:AM84"/>
    <mergeCell ref="AN84:AO84"/>
    <mergeCell ref="AP84:AQ84"/>
    <mergeCell ref="AR84:AS84"/>
    <mergeCell ref="AT84:AU84"/>
    <mergeCell ref="AV85:AW85"/>
    <mergeCell ref="AX85:AY85"/>
    <mergeCell ref="AD84:AE84"/>
    <mergeCell ref="AF84:AG84"/>
    <mergeCell ref="AH83:AI83"/>
    <mergeCell ref="X82:Y82"/>
    <mergeCell ref="Z82:AA82"/>
    <mergeCell ref="AB82:AC82"/>
    <mergeCell ref="AD82:AE82"/>
    <mergeCell ref="AF82:AG82"/>
    <mergeCell ref="X83:Y83"/>
    <mergeCell ref="Z83:AA83"/>
    <mergeCell ref="AB83:AC83"/>
    <mergeCell ref="AD83:AE83"/>
    <mergeCell ref="AF83:AG83"/>
    <mergeCell ref="BB84:BC84"/>
    <mergeCell ref="BD84:BE84"/>
    <mergeCell ref="AV83:AW83"/>
    <mergeCell ref="AX83:AY83"/>
    <mergeCell ref="AZ83:BA83"/>
    <mergeCell ref="BB83:BC83"/>
    <mergeCell ref="BD83:BE83"/>
    <mergeCell ref="F84:U84"/>
    <mergeCell ref="V84:W84"/>
    <mergeCell ref="X84:Y84"/>
    <mergeCell ref="Z84:AA84"/>
    <mergeCell ref="AB84:AC84"/>
    <mergeCell ref="AJ83:AK83"/>
    <mergeCell ref="AL83:AM83"/>
    <mergeCell ref="AH81:AI81"/>
    <mergeCell ref="AJ81:AK81"/>
    <mergeCell ref="AL81:AM81"/>
    <mergeCell ref="AN81:AO81"/>
    <mergeCell ref="AP81:AQ81"/>
    <mergeCell ref="AR81:AS81"/>
    <mergeCell ref="AT81:AU81"/>
    <mergeCell ref="BD76:BE76"/>
    <mergeCell ref="AH79:AI79"/>
    <mergeCell ref="AJ79:AK79"/>
    <mergeCell ref="F81:U81"/>
    <mergeCell ref="V81:W81"/>
    <mergeCell ref="X81:Y81"/>
    <mergeCell ref="Z81:AA81"/>
    <mergeCell ref="AB81:AC81"/>
    <mergeCell ref="AD81:AE81"/>
    <mergeCell ref="AF81:AG81"/>
    <mergeCell ref="BB81:BC81"/>
    <mergeCell ref="BD81:BE81"/>
    <mergeCell ref="AV80:AW80"/>
    <mergeCell ref="AX80:AY80"/>
    <mergeCell ref="AZ80:BA80"/>
    <mergeCell ref="BB80:BC80"/>
    <mergeCell ref="BD80:BE80"/>
    <mergeCell ref="F79:U79"/>
    <mergeCell ref="V79:W79"/>
    <mergeCell ref="X79:Y79"/>
    <mergeCell ref="Z79:AA79"/>
    <mergeCell ref="AB79:AC79"/>
    <mergeCell ref="AD79:AE79"/>
    <mergeCell ref="AF79:AG79"/>
    <mergeCell ref="BF80:BG80"/>
    <mergeCell ref="AZ81:BA81"/>
    <mergeCell ref="BF81:BG81"/>
    <mergeCell ref="AP78:AQ78"/>
    <mergeCell ref="AR78:AS78"/>
    <mergeCell ref="AT78:AU78"/>
    <mergeCell ref="AV79:AW79"/>
    <mergeCell ref="AX79:AY79"/>
    <mergeCell ref="AZ79:BA79"/>
    <mergeCell ref="BB79:BC79"/>
    <mergeCell ref="BD79:BE79"/>
    <mergeCell ref="BF79:BG79"/>
    <mergeCell ref="AV81:AW81"/>
    <mergeCell ref="AX81:AY81"/>
    <mergeCell ref="AL79:AM79"/>
    <mergeCell ref="AN79:AO79"/>
    <mergeCell ref="AP79:AQ79"/>
    <mergeCell ref="AR79:AS79"/>
    <mergeCell ref="AT79:AU79"/>
    <mergeCell ref="AV58:AW58"/>
    <mergeCell ref="AX58:AY58"/>
    <mergeCell ref="AZ58:BA58"/>
    <mergeCell ref="AV75:AW75"/>
    <mergeCell ref="AX75:AY75"/>
    <mergeCell ref="AH75:AI75"/>
    <mergeCell ref="AJ75:AK75"/>
    <mergeCell ref="AL75:AM75"/>
    <mergeCell ref="AN75:AO75"/>
    <mergeCell ref="AP75:AQ75"/>
    <mergeCell ref="AR75:AS75"/>
    <mergeCell ref="AT75:AU75"/>
    <mergeCell ref="AX77:AY77"/>
    <mergeCell ref="F75:U75"/>
    <mergeCell ref="V75:W75"/>
    <mergeCell ref="X75:Y75"/>
    <mergeCell ref="Z75:AA75"/>
    <mergeCell ref="F74:U74"/>
    <mergeCell ref="V74:W74"/>
    <mergeCell ref="X74:Y74"/>
    <mergeCell ref="Z74:AA74"/>
    <mergeCell ref="AB74:AC74"/>
    <mergeCell ref="AD74:AE74"/>
    <mergeCell ref="AF74:AG74"/>
    <mergeCell ref="AD75:AE75"/>
    <mergeCell ref="AF75:AG75"/>
    <mergeCell ref="AV72:AW72"/>
    <mergeCell ref="AX72:AY72"/>
    <mergeCell ref="AH72:AI72"/>
    <mergeCell ref="AJ72:AK72"/>
    <mergeCell ref="AL72:AM72"/>
    <mergeCell ref="AN72:AO72"/>
    <mergeCell ref="BF55:BG55"/>
    <mergeCell ref="BB58:BC58"/>
    <mergeCell ref="BD58:BE58"/>
    <mergeCell ref="BF58:BG58"/>
    <mergeCell ref="AZ59:BA59"/>
    <mergeCell ref="BF59:BG59"/>
    <mergeCell ref="AH80:AI80"/>
    <mergeCell ref="AJ80:AK80"/>
    <mergeCell ref="AL80:AM80"/>
    <mergeCell ref="AN80:AO80"/>
    <mergeCell ref="AP80:AQ80"/>
    <mergeCell ref="AR80:AS80"/>
    <mergeCell ref="AT80:AU80"/>
    <mergeCell ref="F80:U80"/>
    <mergeCell ref="V80:W80"/>
    <mergeCell ref="X80:Y80"/>
    <mergeCell ref="Z80:AA80"/>
    <mergeCell ref="AB80:AC80"/>
    <mergeCell ref="AD80:AE80"/>
    <mergeCell ref="AF80:AG80"/>
    <mergeCell ref="AV78:AW78"/>
    <mergeCell ref="AX78:AY78"/>
    <mergeCell ref="AZ78:BA78"/>
    <mergeCell ref="BB78:BC78"/>
    <mergeCell ref="BD78:BE78"/>
    <mergeCell ref="BF78:BG78"/>
    <mergeCell ref="AH78:AI78"/>
    <mergeCell ref="AJ78:AK78"/>
    <mergeCell ref="AL78:AM78"/>
    <mergeCell ref="AN78:AO78"/>
    <mergeCell ref="AZ76:BA76"/>
    <mergeCell ref="BB76:BC76"/>
    <mergeCell ref="F56:U56"/>
    <mergeCell ref="AX57:AY57"/>
    <mergeCell ref="AZ57:BA57"/>
    <mergeCell ref="BB57:BC57"/>
    <mergeCell ref="BD57:BE57"/>
    <mergeCell ref="BF57:BG57"/>
    <mergeCell ref="AJ57:AK57"/>
    <mergeCell ref="AL57:AM57"/>
    <mergeCell ref="AN57:AO57"/>
    <mergeCell ref="AP57:AQ57"/>
    <mergeCell ref="AR57:AS57"/>
    <mergeCell ref="AT57:AU57"/>
    <mergeCell ref="AV57:AW57"/>
    <mergeCell ref="F57:U57"/>
    <mergeCell ref="X57:Y57"/>
    <mergeCell ref="Z57:AA57"/>
    <mergeCell ref="AB57:AC57"/>
    <mergeCell ref="AD57:AE57"/>
    <mergeCell ref="AF57:AG57"/>
    <mergeCell ref="AH57:AI57"/>
    <mergeCell ref="Z56:AA56"/>
    <mergeCell ref="AT56:AU56"/>
    <mergeCell ref="AV56:AW56"/>
    <mergeCell ref="AX56:AY56"/>
    <mergeCell ref="AZ56:BA56"/>
    <mergeCell ref="BB56:BC56"/>
    <mergeCell ref="BD56:BE56"/>
    <mergeCell ref="BF56:BG56"/>
    <mergeCell ref="AF56:AG56"/>
    <mergeCell ref="AH56:AI56"/>
    <mergeCell ref="AJ56:AK56"/>
    <mergeCell ref="AL56:AM56"/>
    <mergeCell ref="AN56:AO56"/>
    <mergeCell ref="AP56:AQ56"/>
    <mergeCell ref="AR56:AS56"/>
    <mergeCell ref="AB56:AC56"/>
    <mergeCell ref="AD56:AE56"/>
    <mergeCell ref="BF54:BG54"/>
    <mergeCell ref="AH54:AI54"/>
    <mergeCell ref="AJ54:AK54"/>
    <mergeCell ref="AL54:AM54"/>
    <mergeCell ref="AN54:AO54"/>
    <mergeCell ref="AP54:AQ54"/>
    <mergeCell ref="AR54:AS54"/>
    <mergeCell ref="AT54:AU54"/>
    <mergeCell ref="F54:U54"/>
    <mergeCell ref="V54:W54"/>
    <mergeCell ref="X54:Y54"/>
    <mergeCell ref="Z54:AA54"/>
    <mergeCell ref="AB54:AC54"/>
    <mergeCell ref="AD54:AE54"/>
    <mergeCell ref="AF54:AG54"/>
    <mergeCell ref="AH55:AI55"/>
    <mergeCell ref="AJ55:AK55"/>
    <mergeCell ref="AL55:AM55"/>
    <mergeCell ref="AN55:AO55"/>
    <mergeCell ref="AP55:AQ55"/>
    <mergeCell ref="AR55:AS55"/>
    <mergeCell ref="AT55:AU55"/>
    <mergeCell ref="Z55:AA55"/>
    <mergeCell ref="F55:U55"/>
    <mergeCell ref="V55:W55"/>
    <mergeCell ref="X55:Y55"/>
    <mergeCell ref="AB55:AC55"/>
    <mergeCell ref="AD55:AE55"/>
    <mergeCell ref="AF55:AG55"/>
    <mergeCell ref="AV55:AW55"/>
    <mergeCell ref="AX55:AY55"/>
    <mergeCell ref="AZ55:BA55"/>
    <mergeCell ref="BB106:BC106"/>
    <mergeCell ref="BD106:BE106"/>
    <mergeCell ref="AZ107:BA107"/>
    <mergeCell ref="F108:U108"/>
    <mergeCell ref="V108:W108"/>
    <mergeCell ref="X108:Y108"/>
    <mergeCell ref="Z108:AA108"/>
    <mergeCell ref="AB108:AC108"/>
    <mergeCell ref="AD108:AE108"/>
    <mergeCell ref="AF108:AG108"/>
    <mergeCell ref="AV108:AW108"/>
    <mergeCell ref="AX108:AY108"/>
    <mergeCell ref="AH108:AI108"/>
    <mergeCell ref="AJ108:AK108"/>
    <mergeCell ref="AL108:AM108"/>
    <mergeCell ref="AN108:AO108"/>
    <mergeCell ref="AP108:AQ108"/>
    <mergeCell ref="AR108:AS108"/>
    <mergeCell ref="AT108:AU108"/>
    <mergeCell ref="F106:U106"/>
    <mergeCell ref="V106:W106"/>
    <mergeCell ref="X106:Y106"/>
    <mergeCell ref="Z106:AA106"/>
    <mergeCell ref="AB106:AC106"/>
    <mergeCell ref="AX105:AY105"/>
    <mergeCell ref="AZ105:BA105"/>
    <mergeCell ref="BB105:BC105"/>
    <mergeCell ref="AH105:AI105"/>
    <mergeCell ref="AJ105:AK105"/>
    <mergeCell ref="AL105:AM105"/>
    <mergeCell ref="AN105:AO105"/>
    <mergeCell ref="AP105:AQ105"/>
    <mergeCell ref="AR105:AS105"/>
    <mergeCell ref="AT105:AU105"/>
    <mergeCell ref="BF108:BG108"/>
    <mergeCell ref="BF106:BG106"/>
    <mergeCell ref="BF107:BG107"/>
    <mergeCell ref="AV107:AW107"/>
    <mergeCell ref="AX107:AY107"/>
    <mergeCell ref="AH107:AI107"/>
    <mergeCell ref="AJ107:AK107"/>
    <mergeCell ref="AL107:AM107"/>
    <mergeCell ref="AN107:AO107"/>
    <mergeCell ref="AP107:AQ107"/>
    <mergeCell ref="AR107:AS107"/>
    <mergeCell ref="AT107:AU107"/>
    <mergeCell ref="BB107:BC107"/>
    <mergeCell ref="BD107:BE107"/>
    <mergeCell ref="AZ108:BA108"/>
    <mergeCell ref="BB108:BC108"/>
    <mergeCell ref="BD108:BE108"/>
    <mergeCell ref="AV106:AW106"/>
    <mergeCell ref="AX106:AY106"/>
    <mergeCell ref="AZ106:BA106"/>
    <mergeCell ref="AD106:AE106"/>
    <mergeCell ref="AF106:AG106"/>
    <mergeCell ref="F107:U107"/>
    <mergeCell ref="V107:W107"/>
    <mergeCell ref="X107:Y107"/>
    <mergeCell ref="Z107:AA107"/>
    <mergeCell ref="AB107:AC107"/>
    <mergeCell ref="AD107:AE107"/>
    <mergeCell ref="AF107:AG107"/>
    <mergeCell ref="AV104:AW104"/>
    <mergeCell ref="AV105:AW105"/>
    <mergeCell ref="AX104:AY104"/>
    <mergeCell ref="AZ104:BA104"/>
    <mergeCell ref="BB104:BC104"/>
    <mergeCell ref="BD104:BE104"/>
    <mergeCell ref="BF104:BG104"/>
    <mergeCell ref="AH104:AI104"/>
    <mergeCell ref="AJ104:AK104"/>
    <mergeCell ref="AL104:AM104"/>
    <mergeCell ref="AN104:AO104"/>
    <mergeCell ref="AP104:AQ104"/>
    <mergeCell ref="AR104:AS104"/>
    <mergeCell ref="AT104:AU104"/>
    <mergeCell ref="F104:U104"/>
    <mergeCell ref="V104:W104"/>
    <mergeCell ref="X104:Y104"/>
    <mergeCell ref="Z104:AA104"/>
    <mergeCell ref="AB104:AC104"/>
    <mergeCell ref="AD104:AE104"/>
    <mergeCell ref="AF104:AG104"/>
    <mergeCell ref="BD105:BE105"/>
    <mergeCell ref="BF105:BG105"/>
    <mergeCell ref="AZ103:BA103"/>
    <mergeCell ref="BB103:BC103"/>
    <mergeCell ref="BD103:BE103"/>
    <mergeCell ref="BF103:BG103"/>
    <mergeCell ref="AH103:AI103"/>
    <mergeCell ref="AJ103:AK103"/>
    <mergeCell ref="AL103:AM103"/>
    <mergeCell ref="AN103:AO103"/>
    <mergeCell ref="AP103:AQ103"/>
    <mergeCell ref="AR103:AS103"/>
    <mergeCell ref="AT103:AU103"/>
    <mergeCell ref="AT102:AU102"/>
    <mergeCell ref="F103:U103"/>
    <mergeCell ref="V103:W103"/>
    <mergeCell ref="X103:Y103"/>
    <mergeCell ref="Z103:AA103"/>
    <mergeCell ref="AB103:AC103"/>
    <mergeCell ref="AD103:AE103"/>
    <mergeCell ref="AF103:AG103"/>
    <mergeCell ref="F101:U101"/>
    <mergeCell ref="V101:W101"/>
    <mergeCell ref="X101:Y101"/>
    <mergeCell ref="Z101:AA101"/>
    <mergeCell ref="AB101:AC101"/>
    <mergeCell ref="AD101:AE101"/>
    <mergeCell ref="AF101:AG101"/>
    <mergeCell ref="AV102:AW102"/>
    <mergeCell ref="AX102:AY102"/>
    <mergeCell ref="AH102:AI102"/>
    <mergeCell ref="AJ102:AK102"/>
    <mergeCell ref="AL102:AM102"/>
    <mergeCell ref="AN102:AO102"/>
    <mergeCell ref="AP102:AQ102"/>
    <mergeCell ref="AR102:AS102"/>
    <mergeCell ref="AV103:AW103"/>
    <mergeCell ref="AX103:AY103"/>
    <mergeCell ref="AR100:AS100"/>
    <mergeCell ref="AT100:AU100"/>
    <mergeCell ref="BD98:BE98"/>
    <mergeCell ref="BF98:BG98"/>
    <mergeCell ref="AZ99:BA99"/>
    <mergeCell ref="BB99:BC99"/>
    <mergeCell ref="BD99:BE99"/>
    <mergeCell ref="BF99:BG99"/>
    <mergeCell ref="F100:U100"/>
    <mergeCell ref="V100:W100"/>
    <mergeCell ref="X100:Y100"/>
    <mergeCell ref="Z100:AA100"/>
    <mergeCell ref="AB100:AC100"/>
    <mergeCell ref="AD100:AE100"/>
    <mergeCell ref="AF100:AG100"/>
    <mergeCell ref="BB102:BC102"/>
    <mergeCell ref="BD102:BE102"/>
    <mergeCell ref="AV101:AW101"/>
    <mergeCell ref="AX101:AY101"/>
    <mergeCell ref="AZ101:BA101"/>
    <mergeCell ref="BB101:BC101"/>
    <mergeCell ref="BD101:BE101"/>
    <mergeCell ref="BF101:BG101"/>
    <mergeCell ref="AZ102:BA102"/>
    <mergeCell ref="BF102:BG102"/>
    <mergeCell ref="F102:U102"/>
    <mergeCell ref="V102:W102"/>
    <mergeCell ref="X102:Y102"/>
    <mergeCell ref="Z102:AA102"/>
    <mergeCell ref="AB102:AC102"/>
    <mergeCell ref="AD102:AE102"/>
    <mergeCell ref="AF102:AG102"/>
    <mergeCell ref="AV89:AW89"/>
    <mergeCell ref="AX89:AY89"/>
    <mergeCell ref="AZ89:BA89"/>
    <mergeCell ref="BB89:BC89"/>
    <mergeCell ref="AT93:AU93"/>
    <mergeCell ref="AV93:AW93"/>
    <mergeCell ref="AX93:AY93"/>
    <mergeCell ref="AZ93:BA93"/>
    <mergeCell ref="BB93:BC93"/>
    <mergeCell ref="AV99:AW99"/>
    <mergeCell ref="AX99:AY99"/>
    <mergeCell ref="AH99:AI99"/>
    <mergeCell ref="AJ99:AK99"/>
    <mergeCell ref="AL99:AM99"/>
    <mergeCell ref="AN99:AO99"/>
    <mergeCell ref="AP99:AQ99"/>
    <mergeCell ref="AR99:AS99"/>
    <mergeCell ref="AT99:AU99"/>
    <mergeCell ref="E91:BG91"/>
    <mergeCell ref="AV98:AW98"/>
    <mergeCell ref="AX98:AY98"/>
    <mergeCell ref="AH98:AI98"/>
    <mergeCell ref="AJ98:AK98"/>
    <mergeCell ref="AL98:AM98"/>
    <mergeCell ref="AN98:AO98"/>
    <mergeCell ref="AP98:AQ98"/>
    <mergeCell ref="AR98:AS98"/>
    <mergeCell ref="AT98:AU98"/>
    <mergeCell ref="AR97:AS97"/>
    <mergeCell ref="AZ98:BA98"/>
    <mergeCell ref="BB95:BC95"/>
    <mergeCell ref="BD95:BE95"/>
    <mergeCell ref="AX94:AY94"/>
    <mergeCell ref="AZ94:BA94"/>
    <mergeCell ref="BB94:BC94"/>
    <mergeCell ref="BD94:BE94"/>
    <mergeCell ref="BF94:BG94"/>
    <mergeCell ref="AH93:AI93"/>
    <mergeCell ref="AJ93:AK93"/>
    <mergeCell ref="AL93:AM93"/>
    <mergeCell ref="AN93:AO93"/>
    <mergeCell ref="AP93:AQ93"/>
    <mergeCell ref="AR93:AS93"/>
    <mergeCell ref="BD93:BE93"/>
    <mergeCell ref="E92:BG92"/>
    <mergeCell ref="F93:U93"/>
    <mergeCell ref="AH101:AI101"/>
    <mergeCell ref="AJ101:AK101"/>
    <mergeCell ref="AL101:AM101"/>
    <mergeCell ref="AN101:AO101"/>
    <mergeCell ref="AP101:AQ101"/>
    <mergeCell ref="AR101:AS101"/>
    <mergeCell ref="AT101:AU101"/>
    <mergeCell ref="AV100:AW100"/>
    <mergeCell ref="AX100:AY100"/>
    <mergeCell ref="AZ100:BA100"/>
    <mergeCell ref="BB100:BC100"/>
    <mergeCell ref="BD100:BE100"/>
    <mergeCell ref="BF100:BG100"/>
    <mergeCell ref="AH100:AI100"/>
    <mergeCell ref="AJ100:AK100"/>
    <mergeCell ref="AL100:AM100"/>
    <mergeCell ref="AN100:AO100"/>
    <mergeCell ref="AP100:AQ100"/>
    <mergeCell ref="AD93:AE93"/>
    <mergeCell ref="AF93:AG93"/>
    <mergeCell ref="F94:U94"/>
    <mergeCell ref="V94:W94"/>
    <mergeCell ref="X94:Y94"/>
    <mergeCell ref="Z94:AA94"/>
    <mergeCell ref="AB94:AC94"/>
    <mergeCell ref="AR94:AS94"/>
    <mergeCell ref="AT94:AU94"/>
    <mergeCell ref="AD94:AE94"/>
    <mergeCell ref="AF94:AG94"/>
    <mergeCell ref="AH94:AI94"/>
    <mergeCell ref="AJ94:AK94"/>
    <mergeCell ref="AL94:AM94"/>
    <mergeCell ref="AN94:AO94"/>
    <mergeCell ref="AP94:AQ94"/>
    <mergeCell ref="AV94:AW94"/>
    <mergeCell ref="V93:W93"/>
    <mergeCell ref="X93:Y93"/>
    <mergeCell ref="Z93:AA93"/>
    <mergeCell ref="AB93:AC93"/>
    <mergeCell ref="BB88:BC88"/>
    <mergeCell ref="BD88:BE88"/>
    <mergeCell ref="BF88:BG88"/>
    <mergeCell ref="AH88:AI88"/>
    <mergeCell ref="AJ88:AK88"/>
    <mergeCell ref="BB90:BC90"/>
    <mergeCell ref="BD90:BE90"/>
    <mergeCell ref="E90:U90"/>
    <mergeCell ref="V90:W90"/>
    <mergeCell ref="X90:Y90"/>
    <mergeCell ref="Z90:AA90"/>
    <mergeCell ref="AB90:AC90"/>
    <mergeCell ref="AD90:AE90"/>
    <mergeCell ref="AF90:AG90"/>
    <mergeCell ref="AD89:AE89"/>
    <mergeCell ref="AF89:AG89"/>
    <mergeCell ref="AL88:AM88"/>
    <mergeCell ref="AN88:AO88"/>
    <mergeCell ref="AP88:AQ88"/>
    <mergeCell ref="AR88:AS88"/>
    <mergeCell ref="AT88:AU88"/>
    <mergeCell ref="F88:U88"/>
    <mergeCell ref="V88:W88"/>
    <mergeCell ref="BD89:BE89"/>
    <mergeCell ref="BF89:BG89"/>
    <mergeCell ref="AZ90:BA90"/>
    <mergeCell ref="BF90:BG90"/>
    <mergeCell ref="X88:Y88"/>
    <mergeCell ref="Z88:AA88"/>
    <mergeCell ref="AB88:AC88"/>
    <mergeCell ref="AD88:AE88"/>
    <mergeCell ref="AF88:AG88"/>
    <mergeCell ref="BF93:BG93"/>
    <mergeCell ref="AZ77:BA77"/>
    <mergeCell ref="BB77:BC77"/>
    <mergeCell ref="BD77:BE77"/>
    <mergeCell ref="BF77:BG77"/>
    <mergeCell ref="F78:U78"/>
    <mergeCell ref="V78:W78"/>
    <mergeCell ref="X78:Y78"/>
    <mergeCell ref="Z78:AA78"/>
    <mergeCell ref="AB78:AC78"/>
    <mergeCell ref="AD78:AE78"/>
    <mergeCell ref="AF78:AG78"/>
    <mergeCell ref="AH89:AI89"/>
    <mergeCell ref="AJ89:AK89"/>
    <mergeCell ref="AL89:AM89"/>
    <mergeCell ref="AN89:AO89"/>
    <mergeCell ref="AP89:AQ89"/>
    <mergeCell ref="AR89:AS89"/>
    <mergeCell ref="AT89:AU89"/>
    <mergeCell ref="E89:U89"/>
    <mergeCell ref="V89:W89"/>
    <mergeCell ref="X89:Y89"/>
    <mergeCell ref="Z89:AA89"/>
    <mergeCell ref="AB89:AC89"/>
    <mergeCell ref="AL87:AM87"/>
    <mergeCell ref="AN87:AO87"/>
    <mergeCell ref="AP87:AQ87"/>
    <mergeCell ref="AR87:AS87"/>
    <mergeCell ref="AT87:AU87"/>
    <mergeCell ref="AV88:AW88"/>
    <mergeCell ref="AX88:AY88"/>
    <mergeCell ref="AZ88:BA88"/>
    <mergeCell ref="BF76:BG76"/>
    <mergeCell ref="AH76:AI76"/>
    <mergeCell ref="AJ76:AK76"/>
    <mergeCell ref="AL76:AM76"/>
    <mergeCell ref="AN76:AO76"/>
    <mergeCell ref="AP76:AQ76"/>
    <mergeCell ref="AR76:AS76"/>
    <mergeCell ref="AT76:AU76"/>
    <mergeCell ref="F76:U76"/>
    <mergeCell ref="V76:W76"/>
    <mergeCell ref="X76:Y76"/>
    <mergeCell ref="Z76:AA76"/>
    <mergeCell ref="AB76:AC76"/>
    <mergeCell ref="AD76:AE76"/>
    <mergeCell ref="AF76:AG76"/>
    <mergeCell ref="AH77:AI77"/>
    <mergeCell ref="AJ77:AK77"/>
    <mergeCell ref="AL77:AM77"/>
    <mergeCell ref="AN77:AO77"/>
    <mergeCell ref="AP77:AQ77"/>
    <mergeCell ref="AR77:AS77"/>
    <mergeCell ref="AT77:AU77"/>
    <mergeCell ref="F77:U77"/>
    <mergeCell ref="V77:W77"/>
    <mergeCell ref="X77:Y77"/>
    <mergeCell ref="Z77:AA77"/>
    <mergeCell ref="AB77:AC77"/>
    <mergeCell ref="AD77:AE77"/>
    <mergeCell ref="AF77:AG77"/>
    <mergeCell ref="AV76:AW76"/>
    <mergeCell ref="AX76:AY76"/>
    <mergeCell ref="AV77:AW77"/>
    <mergeCell ref="BD75:BE75"/>
    <mergeCell ref="AV74:AW74"/>
    <mergeCell ref="AX74:AY74"/>
    <mergeCell ref="AZ74:BA74"/>
    <mergeCell ref="BB74:BC74"/>
    <mergeCell ref="BD74:BE74"/>
    <mergeCell ref="BF74:BG74"/>
    <mergeCell ref="AZ75:BA75"/>
    <mergeCell ref="BF75:BG75"/>
    <mergeCell ref="AZ73:BA73"/>
    <mergeCell ref="BB73:BC73"/>
    <mergeCell ref="BD73:BE73"/>
    <mergeCell ref="BF73:BG73"/>
    <mergeCell ref="AH73:AI73"/>
    <mergeCell ref="AJ73:AK73"/>
    <mergeCell ref="AL73:AM73"/>
    <mergeCell ref="AN73:AO73"/>
    <mergeCell ref="AP73:AQ73"/>
    <mergeCell ref="AR73:AS73"/>
    <mergeCell ref="AT73:AU73"/>
    <mergeCell ref="AH74:AI74"/>
    <mergeCell ref="AJ74:AK74"/>
    <mergeCell ref="AL74:AM74"/>
    <mergeCell ref="AN74:AO74"/>
    <mergeCell ref="AP74:AQ74"/>
    <mergeCell ref="AR74:AS74"/>
    <mergeCell ref="AT74:AU74"/>
    <mergeCell ref="BB75:BC75"/>
    <mergeCell ref="AP72:AQ72"/>
    <mergeCell ref="AR72:AS72"/>
    <mergeCell ref="AT72:AU72"/>
    <mergeCell ref="AV73:AW73"/>
    <mergeCell ref="AX73:AY73"/>
    <mergeCell ref="AB75:AC75"/>
    <mergeCell ref="F72:U72"/>
    <mergeCell ref="V72:W72"/>
    <mergeCell ref="X72:Y72"/>
    <mergeCell ref="Z72:AA72"/>
    <mergeCell ref="AB72:AC72"/>
    <mergeCell ref="AD72:AE72"/>
    <mergeCell ref="AF72:AG72"/>
    <mergeCell ref="F73:U73"/>
    <mergeCell ref="V73:W73"/>
    <mergeCell ref="X73:Y73"/>
    <mergeCell ref="Z73:AA73"/>
    <mergeCell ref="AB73:AC73"/>
    <mergeCell ref="AD73:AE73"/>
    <mergeCell ref="AF73:AG73"/>
    <mergeCell ref="BB72:BC72"/>
    <mergeCell ref="BD72:BE72"/>
    <mergeCell ref="AV71:AW71"/>
    <mergeCell ref="AX71:AY71"/>
    <mergeCell ref="AZ71:BA71"/>
    <mergeCell ref="BB71:BC71"/>
    <mergeCell ref="BD71:BE71"/>
    <mergeCell ref="BF71:BG71"/>
    <mergeCell ref="AZ72:BA72"/>
    <mergeCell ref="BF72:BG72"/>
    <mergeCell ref="AV69:AW69"/>
    <mergeCell ref="AF69:AG69"/>
    <mergeCell ref="AH69:AI69"/>
    <mergeCell ref="AJ69:AK69"/>
    <mergeCell ref="AL69:AM69"/>
    <mergeCell ref="AN69:AO69"/>
    <mergeCell ref="AP69:AQ69"/>
    <mergeCell ref="AR69:AS69"/>
    <mergeCell ref="AV70:AW70"/>
    <mergeCell ref="AX70:AY70"/>
    <mergeCell ref="AZ70:BA70"/>
    <mergeCell ref="BB70:BC70"/>
    <mergeCell ref="BD70:BE70"/>
    <mergeCell ref="BF70:BG70"/>
    <mergeCell ref="AH70:AI70"/>
    <mergeCell ref="AJ70:AK70"/>
    <mergeCell ref="AL70:AM70"/>
    <mergeCell ref="AN70:AO70"/>
    <mergeCell ref="AP70:AQ70"/>
    <mergeCell ref="AR70:AS70"/>
    <mergeCell ref="AT70:AU70"/>
    <mergeCell ref="AF70:AG70"/>
    <mergeCell ref="F69:U69"/>
    <mergeCell ref="V69:W69"/>
    <mergeCell ref="X69:Y69"/>
    <mergeCell ref="Z69:AA69"/>
    <mergeCell ref="AB69:AC69"/>
    <mergeCell ref="AD69:AE69"/>
    <mergeCell ref="AH71:AI71"/>
    <mergeCell ref="AJ71:AK71"/>
    <mergeCell ref="AL71:AM71"/>
    <mergeCell ref="AN71:AO71"/>
    <mergeCell ref="AP71:AQ71"/>
    <mergeCell ref="AR71:AS71"/>
    <mergeCell ref="AT71:AU71"/>
    <mergeCell ref="F71:U71"/>
    <mergeCell ref="V71:W71"/>
    <mergeCell ref="X71:Y71"/>
    <mergeCell ref="Z71:AA71"/>
    <mergeCell ref="AB71:AC71"/>
    <mergeCell ref="AD71:AE71"/>
    <mergeCell ref="AF71:AG71"/>
    <mergeCell ref="AT69:AU69"/>
    <mergeCell ref="F70:U70"/>
    <mergeCell ref="V70:W70"/>
    <mergeCell ref="X70:Y70"/>
    <mergeCell ref="Z70:AA70"/>
    <mergeCell ref="AB70:AC70"/>
    <mergeCell ref="AD70:AE70"/>
    <mergeCell ref="F66:U66"/>
    <mergeCell ref="V66:W66"/>
    <mergeCell ref="X66:Y66"/>
    <mergeCell ref="Z66:AA66"/>
    <mergeCell ref="AB66:AC66"/>
    <mergeCell ref="AD66:AE66"/>
    <mergeCell ref="AF66:AG66"/>
    <mergeCell ref="AV67:AW67"/>
    <mergeCell ref="AX67:AY67"/>
    <mergeCell ref="AZ67:BA67"/>
    <mergeCell ref="BB67:BC67"/>
    <mergeCell ref="BD67:BE67"/>
    <mergeCell ref="BF67:BG67"/>
    <mergeCell ref="E67:U67"/>
    <mergeCell ref="AH67:AI67"/>
    <mergeCell ref="AJ67:AK67"/>
    <mergeCell ref="AL67:AM67"/>
    <mergeCell ref="AN67:AO67"/>
    <mergeCell ref="AP67:AQ67"/>
    <mergeCell ref="AR67:AS67"/>
    <mergeCell ref="AT67:AU67"/>
    <mergeCell ref="V67:W67"/>
    <mergeCell ref="X67:Y67"/>
    <mergeCell ref="E68:BG68"/>
    <mergeCell ref="AV65:AW65"/>
    <mergeCell ref="AX65:AY65"/>
    <mergeCell ref="AX69:AY69"/>
    <mergeCell ref="AZ69:BA69"/>
    <mergeCell ref="BB69:BC69"/>
    <mergeCell ref="BD69:BE69"/>
    <mergeCell ref="BF69:BG69"/>
    <mergeCell ref="AH65:AI65"/>
    <mergeCell ref="AJ65:AK65"/>
    <mergeCell ref="AL65:AM65"/>
    <mergeCell ref="AN65:AO65"/>
    <mergeCell ref="AP65:AQ65"/>
    <mergeCell ref="AR65:AS65"/>
    <mergeCell ref="AT65:AU65"/>
    <mergeCell ref="AV66:AW66"/>
    <mergeCell ref="AX66:AY66"/>
    <mergeCell ref="AZ66:BA66"/>
    <mergeCell ref="BB66:BC66"/>
    <mergeCell ref="F65:U65"/>
    <mergeCell ref="V65:W65"/>
    <mergeCell ref="X65:Y65"/>
    <mergeCell ref="Z65:AA65"/>
    <mergeCell ref="AB65:AC65"/>
    <mergeCell ref="AD65:AE65"/>
    <mergeCell ref="AF65:AG65"/>
    <mergeCell ref="BB65:BC65"/>
    <mergeCell ref="BD65:BE65"/>
    <mergeCell ref="BD66:BE66"/>
    <mergeCell ref="BF66:BG66"/>
    <mergeCell ref="AH66:AI66"/>
    <mergeCell ref="AJ66:AK66"/>
    <mergeCell ref="BB64:BC64"/>
    <mergeCell ref="BD64:BE64"/>
    <mergeCell ref="BF64:BG64"/>
    <mergeCell ref="AZ65:BA65"/>
    <mergeCell ref="BF65:BG65"/>
    <mergeCell ref="AZ63:BA63"/>
    <mergeCell ref="BB63:BC63"/>
    <mergeCell ref="BD63:BE63"/>
    <mergeCell ref="BF63:BG63"/>
    <mergeCell ref="AH63:AI63"/>
    <mergeCell ref="AJ63:AK63"/>
    <mergeCell ref="AL63:AM63"/>
    <mergeCell ref="AN63:AO63"/>
    <mergeCell ref="AP63:AQ63"/>
    <mergeCell ref="AR63:AS63"/>
    <mergeCell ref="AT63:AU63"/>
    <mergeCell ref="Z67:AA67"/>
    <mergeCell ref="AB67:AC67"/>
    <mergeCell ref="AD67:AE67"/>
    <mergeCell ref="AF67:AG67"/>
    <mergeCell ref="AL66:AM66"/>
    <mergeCell ref="AN66:AO66"/>
    <mergeCell ref="AP66:AQ66"/>
    <mergeCell ref="AR66:AS66"/>
    <mergeCell ref="AT66:AU66"/>
    <mergeCell ref="AH64:AI64"/>
    <mergeCell ref="AJ64:AK64"/>
    <mergeCell ref="AL64:AM64"/>
    <mergeCell ref="AN64:AO64"/>
    <mergeCell ref="AP64:AQ64"/>
    <mergeCell ref="AR64:AS64"/>
    <mergeCell ref="AT64:AU64"/>
    <mergeCell ref="F64:U64"/>
    <mergeCell ref="V64:W64"/>
    <mergeCell ref="X64:Y64"/>
    <mergeCell ref="Z64:AA64"/>
    <mergeCell ref="AB64:AC64"/>
    <mergeCell ref="AD64:AE64"/>
    <mergeCell ref="AF64:AG64"/>
    <mergeCell ref="AV64:AW64"/>
    <mergeCell ref="AX64:AY64"/>
    <mergeCell ref="AZ64:BA64"/>
    <mergeCell ref="AH62:AI62"/>
    <mergeCell ref="AJ62:AK62"/>
    <mergeCell ref="AL62:AM62"/>
    <mergeCell ref="AN62:AO62"/>
    <mergeCell ref="AP62:AQ62"/>
    <mergeCell ref="AR62:AS62"/>
    <mergeCell ref="AT62:AU62"/>
    <mergeCell ref="AV63:AW63"/>
    <mergeCell ref="AX63:AY63"/>
    <mergeCell ref="F62:U62"/>
    <mergeCell ref="V62:W62"/>
    <mergeCell ref="X62:Y62"/>
    <mergeCell ref="Z62:AA62"/>
    <mergeCell ref="AB62:AC62"/>
    <mergeCell ref="AD62:AE62"/>
    <mergeCell ref="AF62:AG62"/>
    <mergeCell ref="F63:U63"/>
    <mergeCell ref="V63:W63"/>
    <mergeCell ref="X63:Y63"/>
    <mergeCell ref="Z63:AA63"/>
    <mergeCell ref="AB63:AC63"/>
    <mergeCell ref="AD63:AE63"/>
    <mergeCell ref="BF61:BG61"/>
    <mergeCell ref="AZ62:BA62"/>
    <mergeCell ref="BF62:BG62"/>
    <mergeCell ref="AN59:AO59"/>
    <mergeCell ref="AP59:AQ59"/>
    <mergeCell ref="AR59:AS59"/>
    <mergeCell ref="AT59:AU59"/>
    <mergeCell ref="AX60:AY60"/>
    <mergeCell ref="AZ60:BA60"/>
    <mergeCell ref="BB60:BC60"/>
    <mergeCell ref="BD60:BE60"/>
    <mergeCell ref="BF60:BG60"/>
    <mergeCell ref="BB59:BC59"/>
    <mergeCell ref="BD59:BE59"/>
    <mergeCell ref="AV62:AW62"/>
    <mergeCell ref="AX62:AY62"/>
    <mergeCell ref="AJ60:AK60"/>
    <mergeCell ref="AL60:AM60"/>
    <mergeCell ref="AN60:AO60"/>
    <mergeCell ref="AP60:AQ60"/>
    <mergeCell ref="AR60:AS60"/>
    <mergeCell ref="AT60:AU60"/>
    <mergeCell ref="AV60:AW60"/>
    <mergeCell ref="AF59:AG59"/>
    <mergeCell ref="AV47:AW47"/>
    <mergeCell ref="AX47:AY47"/>
    <mergeCell ref="AZ47:BA47"/>
    <mergeCell ref="AF47:AG47"/>
    <mergeCell ref="AH47:AI47"/>
    <mergeCell ref="AJ47:AK47"/>
    <mergeCell ref="AL47:AM47"/>
    <mergeCell ref="AN47:AO47"/>
    <mergeCell ref="AP47:AQ47"/>
    <mergeCell ref="AF63:AG63"/>
    <mergeCell ref="BB62:BC62"/>
    <mergeCell ref="BD62:BE62"/>
    <mergeCell ref="AV61:AW61"/>
    <mergeCell ref="AX61:AY61"/>
    <mergeCell ref="AZ61:BA61"/>
    <mergeCell ref="BB61:BC61"/>
    <mergeCell ref="BD61:BE61"/>
    <mergeCell ref="AV54:AW54"/>
    <mergeCell ref="AX54:AY54"/>
    <mergeCell ref="AZ54:BA54"/>
    <mergeCell ref="BB54:BC54"/>
    <mergeCell ref="BD54:BE54"/>
    <mergeCell ref="BB55:BC55"/>
    <mergeCell ref="BD55:BE55"/>
    <mergeCell ref="AV48:AW48"/>
    <mergeCell ref="AX48:AY48"/>
    <mergeCell ref="AZ48:BA48"/>
    <mergeCell ref="BB48:BC48"/>
    <mergeCell ref="BD48:BE48"/>
    <mergeCell ref="AV53:AW53"/>
    <mergeCell ref="AX53:AY53"/>
    <mergeCell ref="AH61:AI61"/>
    <mergeCell ref="AJ61:AK61"/>
    <mergeCell ref="AL61:AM61"/>
    <mergeCell ref="AN61:AO61"/>
    <mergeCell ref="AP61:AQ61"/>
    <mergeCell ref="AR61:AS61"/>
    <mergeCell ref="AT61:AU61"/>
    <mergeCell ref="F61:U61"/>
    <mergeCell ref="V61:W61"/>
    <mergeCell ref="X61:Y61"/>
    <mergeCell ref="Z61:AA61"/>
    <mergeCell ref="AB61:AC61"/>
    <mergeCell ref="AD61:AE61"/>
    <mergeCell ref="AF61:AG61"/>
    <mergeCell ref="AV59:AW59"/>
    <mergeCell ref="AX59:AY59"/>
    <mergeCell ref="AH59:AI59"/>
    <mergeCell ref="AJ59:AK59"/>
    <mergeCell ref="AL59:AM59"/>
    <mergeCell ref="F60:U60"/>
    <mergeCell ref="V60:W60"/>
    <mergeCell ref="Z60:AA60"/>
    <mergeCell ref="AB60:AC60"/>
    <mergeCell ref="AD60:AE60"/>
    <mergeCell ref="AF60:AG60"/>
    <mergeCell ref="AH60:AI60"/>
    <mergeCell ref="F59:U59"/>
    <mergeCell ref="V59:W59"/>
    <mergeCell ref="X59:Y59"/>
    <mergeCell ref="Z59:AA59"/>
    <mergeCell ref="AB59:AC59"/>
    <mergeCell ref="AD59:AE59"/>
    <mergeCell ref="F43:U43"/>
    <mergeCell ref="V43:W43"/>
    <mergeCell ref="X43:Y43"/>
    <mergeCell ref="Z43:AA43"/>
    <mergeCell ref="AB43:AC43"/>
    <mergeCell ref="AD43:AE43"/>
    <mergeCell ref="AF43:AG43"/>
    <mergeCell ref="BB47:BC47"/>
    <mergeCell ref="BD47:BE47"/>
    <mergeCell ref="BF47:BG47"/>
    <mergeCell ref="AD46:AE46"/>
    <mergeCell ref="AF46:AG46"/>
    <mergeCell ref="F47:U47"/>
    <mergeCell ref="V47:W47"/>
    <mergeCell ref="X47:Y47"/>
    <mergeCell ref="Z47:AA47"/>
    <mergeCell ref="AB47:AC47"/>
    <mergeCell ref="AR47:AS47"/>
    <mergeCell ref="AT47:AU47"/>
    <mergeCell ref="AD47:AE47"/>
    <mergeCell ref="AH46:AI46"/>
    <mergeCell ref="AJ46:AK46"/>
    <mergeCell ref="AF37:AG42"/>
    <mergeCell ref="AJ38:AO38"/>
    <mergeCell ref="AJ39:AK42"/>
    <mergeCell ref="AL39:AM42"/>
    <mergeCell ref="AN39:AO42"/>
    <mergeCell ref="BF40:BG40"/>
    <mergeCell ref="AR41:BG41"/>
    <mergeCell ref="AR40:AS40"/>
    <mergeCell ref="AV43:AW43"/>
    <mergeCell ref="AX43:AY43"/>
    <mergeCell ref="AV40:AW40"/>
    <mergeCell ref="AX40:AY40"/>
    <mergeCell ref="AZ40:BA40"/>
    <mergeCell ref="BB40:BC40"/>
    <mergeCell ref="BD40:BE40"/>
    <mergeCell ref="AR42:AS42"/>
    <mergeCell ref="AT42:AU42"/>
    <mergeCell ref="AV42:AW42"/>
    <mergeCell ref="AX42:AY42"/>
    <mergeCell ref="AZ43:BA43"/>
    <mergeCell ref="BB43:BC43"/>
    <mergeCell ref="BD43:BE43"/>
    <mergeCell ref="BF43:BG43"/>
    <mergeCell ref="AH43:AI43"/>
    <mergeCell ref="AJ43:AK43"/>
    <mergeCell ref="AL43:AM43"/>
    <mergeCell ref="AN43:AO43"/>
    <mergeCell ref="AP43:AQ43"/>
    <mergeCell ref="AZ42:BA42"/>
    <mergeCell ref="BB42:BC42"/>
    <mergeCell ref="AR43:AS43"/>
    <mergeCell ref="AT43:AU43"/>
    <mergeCell ref="BD42:BE42"/>
    <mergeCell ref="BF42:BG42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E44:BG44"/>
    <mergeCell ref="E45:BG45"/>
    <mergeCell ref="F46:U46"/>
    <mergeCell ref="V46:W46"/>
    <mergeCell ref="X46:Y46"/>
    <mergeCell ref="Z46:AA46"/>
    <mergeCell ref="AB46:AC46"/>
    <mergeCell ref="BF46:BG46"/>
    <mergeCell ref="AD36:AE42"/>
    <mergeCell ref="AB37:AC42"/>
    <mergeCell ref="AH38:AI42"/>
    <mergeCell ref="E36:E42"/>
    <mergeCell ref="F36:U42"/>
    <mergeCell ref="AP36:AQ42"/>
    <mergeCell ref="V37:W42"/>
    <mergeCell ref="X37:Y42"/>
    <mergeCell ref="Z37:AA42"/>
    <mergeCell ref="AH37:AO37"/>
    <mergeCell ref="AT40:AU40"/>
    <mergeCell ref="AR39:BG39"/>
    <mergeCell ref="V32:AA32"/>
    <mergeCell ref="AB32:AD32"/>
    <mergeCell ref="AE32:AG32"/>
    <mergeCell ref="V36:AC36"/>
    <mergeCell ref="AF36:AO36"/>
    <mergeCell ref="C31:D31"/>
    <mergeCell ref="C32:D32"/>
    <mergeCell ref="E32:F32"/>
    <mergeCell ref="G32:H32"/>
    <mergeCell ref="I32:J32"/>
    <mergeCell ref="K32:M32"/>
    <mergeCell ref="N32:O32"/>
    <mergeCell ref="P32:Q32"/>
    <mergeCell ref="B35:BH35"/>
    <mergeCell ref="AR36:BG37"/>
    <mergeCell ref="AR38:AU38"/>
    <mergeCell ref="AV38:AY38"/>
    <mergeCell ref="AZ38:BC38"/>
    <mergeCell ref="BD38:BG38"/>
    <mergeCell ref="C33:D33"/>
    <mergeCell ref="E33:F33"/>
    <mergeCell ref="G33:H33"/>
    <mergeCell ref="I33:J33"/>
    <mergeCell ref="K33:M33"/>
    <mergeCell ref="N33:O33"/>
    <mergeCell ref="P33:Q33"/>
    <mergeCell ref="I31:J31"/>
    <mergeCell ref="K31:M31"/>
    <mergeCell ref="N31:O31"/>
    <mergeCell ref="P31:Q31"/>
    <mergeCell ref="E31:F31"/>
    <mergeCell ref="G31:H31"/>
    <mergeCell ref="B18:AX18"/>
    <mergeCell ref="B19:B20"/>
    <mergeCell ref="C19:F19"/>
    <mergeCell ref="G19:K19"/>
    <mergeCell ref="L19:O19"/>
    <mergeCell ref="P19:T19"/>
    <mergeCell ref="AT19:AX19"/>
    <mergeCell ref="U19:X19"/>
    <mergeCell ref="Y19:AB19"/>
    <mergeCell ref="Z25:AD25"/>
    <mergeCell ref="B27:S27"/>
    <mergeCell ref="V27:AH27"/>
    <mergeCell ref="B28:B29"/>
    <mergeCell ref="C28:D29"/>
    <mergeCell ref="AE28:AG29"/>
    <mergeCell ref="V31:AA31"/>
    <mergeCell ref="AB31:AD31"/>
    <mergeCell ref="AE31:AG31"/>
    <mergeCell ref="V28:AA29"/>
    <mergeCell ref="AB28:AD29"/>
    <mergeCell ref="AL28:AS29"/>
    <mergeCell ref="AT28:BB29"/>
    <mergeCell ref="I28:J29"/>
    <mergeCell ref="K28:M29"/>
    <mergeCell ref="I30:J30"/>
    <mergeCell ref="K30:M30"/>
    <mergeCell ref="E28:F29"/>
    <mergeCell ref="G28:H29"/>
    <mergeCell ref="C30:D30"/>
    <mergeCell ref="E30:F30"/>
    <mergeCell ref="G30:H30"/>
    <mergeCell ref="BC28:BE29"/>
    <mergeCell ref="AL30:AS30"/>
    <mergeCell ref="AT30:BB30"/>
    <mergeCell ref="BC30:BE30"/>
    <mergeCell ref="N28:O29"/>
    <mergeCell ref="P28:Q29"/>
    <mergeCell ref="N30:O30"/>
    <mergeCell ref="P30:Q30"/>
    <mergeCell ref="V30:AA30"/>
    <mergeCell ref="AB30:AD30"/>
    <mergeCell ref="AE30:AG30"/>
    <mergeCell ref="AC19:AF19"/>
    <mergeCell ref="AG19:AK19"/>
    <mergeCell ref="AL19:AO19"/>
    <mergeCell ref="AP19:AS19"/>
    <mergeCell ref="AY19:BB19"/>
    <mergeCell ref="AN27:BF27"/>
    <mergeCell ref="BE15:BH15"/>
    <mergeCell ref="AW7:BD7"/>
    <mergeCell ref="BE7:BH7"/>
    <mergeCell ref="BE8:BH9"/>
    <mergeCell ref="AW9:BC9"/>
    <mergeCell ref="BE10:BH11"/>
    <mergeCell ref="AW11:BD11"/>
    <mergeCell ref="AX14:BD14"/>
    <mergeCell ref="R14:AC14"/>
    <mergeCell ref="R17:AC17"/>
    <mergeCell ref="C12:K12"/>
    <mergeCell ref="R12:AV12"/>
    <mergeCell ref="R13:AV13"/>
    <mergeCell ref="C14:G14"/>
    <mergeCell ref="H14:N14"/>
    <mergeCell ref="AD15:AR15"/>
    <mergeCell ref="AD16:AR16"/>
    <mergeCell ref="AD17:AR17"/>
    <mergeCell ref="B2:BH2"/>
    <mergeCell ref="B3:BH3"/>
    <mergeCell ref="B4:BH4"/>
    <mergeCell ref="B5:BH5"/>
    <mergeCell ref="B6:BH6"/>
    <mergeCell ref="C7:J7"/>
    <mergeCell ref="R7:U7"/>
    <mergeCell ref="Y10:AV10"/>
    <mergeCell ref="R11:AV11"/>
    <mergeCell ref="V7:AC7"/>
    <mergeCell ref="AI7:AV7"/>
    <mergeCell ref="T8:AC8"/>
    <mergeCell ref="AI8:AV8"/>
    <mergeCell ref="Y9:AV9"/>
    <mergeCell ref="C10:M10"/>
    <mergeCell ref="C11:I11"/>
    <mergeCell ref="BE13:BH14"/>
  </mergeCells>
  <pageMargins left="1.2204724409448819" right="0" top="0" bottom="0" header="0" footer="0"/>
  <pageSetup paperSize="8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00"/>
  <sheetViews>
    <sheetView workbookViewId="0"/>
  </sheetViews>
  <sheetFormatPr defaultColWidth="14.42578125" defaultRowHeight="15" customHeight="1"/>
  <cols>
    <col min="1" max="2" width="4.42578125" customWidth="1"/>
    <col min="3" max="3" width="3.5703125" customWidth="1"/>
    <col min="4" max="4" width="10.140625" customWidth="1"/>
    <col min="5" max="19" width="4.42578125" customWidth="1"/>
    <col min="20" max="20" width="6.28515625" customWidth="1"/>
    <col min="21" max="21" width="3.85546875" customWidth="1"/>
    <col min="22" max="22" width="4.42578125" customWidth="1"/>
    <col min="23" max="23" width="5.42578125" customWidth="1"/>
    <col min="24" max="24" width="4.5703125" customWidth="1"/>
    <col min="25" max="26" width="5.28515625" customWidth="1"/>
    <col min="27" max="27" width="5.85546875" customWidth="1"/>
    <col min="28" max="28" width="5.42578125" customWidth="1"/>
    <col min="29" max="29" width="4.42578125" customWidth="1"/>
    <col min="30" max="30" width="8.42578125" customWidth="1"/>
    <col min="31" max="31" width="4.42578125" customWidth="1"/>
    <col min="32" max="32" width="7.28515625" customWidth="1"/>
    <col min="33" max="33" width="4.42578125" customWidth="1"/>
    <col min="34" max="34" width="6.7109375" customWidth="1"/>
    <col min="35" max="53" width="4.42578125" customWidth="1"/>
    <col min="54" max="54" width="3.28515625" customWidth="1"/>
    <col min="55" max="55" width="3.42578125" customWidth="1"/>
    <col min="56" max="56" width="5.42578125" customWidth="1"/>
    <col min="57" max="57" width="4.42578125" customWidth="1"/>
    <col min="58" max="58" width="5" customWidth="1"/>
    <col min="59" max="59" width="6.140625" customWidth="1"/>
    <col min="60" max="69" width="10.140625" customWidth="1"/>
  </cols>
  <sheetData>
    <row r="1" spans="1:69" ht="12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94"/>
      <c r="N1" s="194"/>
      <c r="O1" s="198"/>
      <c r="P1" s="198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195"/>
      <c r="AC1" s="195"/>
      <c r="AD1" s="195"/>
      <c r="AE1" s="19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</row>
    <row r="2" spans="1:69" ht="29.25" customHeight="1">
      <c r="A2" s="736" t="s">
        <v>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"/>
      <c r="BI2" s="5"/>
      <c r="BJ2" s="5"/>
      <c r="BK2" s="5"/>
      <c r="BL2" s="5"/>
      <c r="BM2" s="5"/>
      <c r="BN2" s="5"/>
      <c r="BO2" s="5"/>
      <c r="BP2" s="5"/>
      <c r="BQ2" s="5"/>
    </row>
    <row r="3" spans="1:69" ht="31.5" customHeight="1">
      <c r="A3" s="908" t="s">
        <v>469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359"/>
      <c r="BI3" s="359"/>
      <c r="BJ3" s="8"/>
      <c r="BK3" s="8"/>
      <c r="BL3" s="8"/>
      <c r="BM3" s="8"/>
      <c r="BN3" s="8"/>
      <c r="BO3" s="8"/>
      <c r="BP3" s="8"/>
      <c r="BQ3" s="8"/>
    </row>
    <row r="4" spans="1:69" ht="52.5" customHeight="1">
      <c r="A4" s="737" t="s">
        <v>2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529"/>
      <c r="BE4" s="529"/>
      <c r="BF4" s="529"/>
      <c r="BG4" s="529"/>
      <c r="BH4" s="5"/>
      <c r="BI4" s="5"/>
      <c r="BJ4" s="5"/>
      <c r="BK4" s="5"/>
      <c r="BL4" s="5"/>
      <c r="BM4" s="5"/>
      <c r="BN4" s="5"/>
      <c r="BO4" s="5"/>
      <c r="BP4" s="5"/>
      <c r="BQ4" s="5"/>
    </row>
    <row r="5" spans="1:69" ht="42" customHeight="1">
      <c r="A5" s="737" t="s">
        <v>470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69" ht="36.75" customHeight="1">
      <c r="A6" s="90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29"/>
      <c r="AD6" s="529"/>
      <c r="AE6" s="529"/>
      <c r="AF6" s="529"/>
      <c r="AG6" s="529"/>
      <c r="AH6" s="529"/>
      <c r="AI6" s="529"/>
      <c r="AJ6" s="529"/>
      <c r="AK6" s="529"/>
      <c r="AL6" s="529"/>
      <c r="AM6" s="529"/>
      <c r="AN6" s="529"/>
      <c r="AO6" s="529"/>
      <c r="AP6" s="529"/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29"/>
      <c r="BB6" s="529"/>
      <c r="BC6" s="529"/>
      <c r="BD6" s="529"/>
      <c r="BE6" s="529"/>
      <c r="BF6" s="529"/>
      <c r="BG6" s="529"/>
      <c r="BH6" s="11"/>
      <c r="BI6" s="11"/>
      <c r="BJ6" s="12"/>
      <c r="BK6" s="12"/>
      <c r="BL6" s="12"/>
      <c r="BM6" s="12"/>
      <c r="BN6" s="12"/>
      <c r="BO6" s="12"/>
      <c r="BP6" s="12"/>
      <c r="BQ6" s="12"/>
    </row>
    <row r="7" spans="1:69" ht="22.5" customHeight="1">
      <c r="A7" s="5"/>
      <c r="B7" s="910" t="s">
        <v>4</v>
      </c>
      <c r="C7" s="529"/>
      <c r="D7" s="529"/>
      <c r="E7" s="529"/>
      <c r="F7" s="529"/>
      <c r="G7" s="529"/>
      <c r="H7" s="529"/>
      <c r="I7" s="529"/>
      <c r="J7" s="360"/>
      <c r="K7" s="360"/>
      <c r="L7" s="360"/>
      <c r="M7" s="243"/>
      <c r="N7" s="5"/>
      <c r="O7" s="5"/>
      <c r="P7" s="243"/>
      <c r="Q7" s="740" t="s">
        <v>5</v>
      </c>
      <c r="R7" s="529"/>
      <c r="S7" s="529"/>
      <c r="T7" s="529"/>
      <c r="U7" s="741" t="s">
        <v>6</v>
      </c>
      <c r="V7" s="523"/>
      <c r="W7" s="523"/>
      <c r="X7" s="523"/>
      <c r="Y7" s="523"/>
      <c r="Z7" s="523"/>
      <c r="AA7" s="523"/>
      <c r="AB7" s="523"/>
      <c r="AC7" s="245" t="s">
        <v>7</v>
      </c>
      <c r="AD7" s="245"/>
      <c r="AE7" s="245"/>
      <c r="AF7" s="245"/>
      <c r="AG7" s="245"/>
      <c r="AH7" s="742" t="s">
        <v>8</v>
      </c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523"/>
      <c r="AV7" s="743" t="s">
        <v>9</v>
      </c>
      <c r="AW7" s="529"/>
      <c r="AX7" s="529"/>
      <c r="AY7" s="529"/>
      <c r="AZ7" s="529"/>
      <c r="BA7" s="529"/>
      <c r="BB7" s="529"/>
      <c r="BC7" s="529"/>
      <c r="BD7" s="686" t="s">
        <v>10</v>
      </c>
      <c r="BE7" s="523"/>
      <c r="BF7" s="523"/>
      <c r="BG7" s="523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 ht="26.25" customHeight="1">
      <c r="A8" s="5"/>
      <c r="B8" s="361" t="s">
        <v>11</v>
      </c>
      <c r="C8" s="243"/>
      <c r="D8" s="243"/>
      <c r="E8" s="243"/>
      <c r="F8" s="243"/>
      <c r="G8" s="243"/>
      <c r="H8" s="55"/>
      <c r="I8" s="360"/>
      <c r="J8" s="360"/>
      <c r="K8" s="360"/>
      <c r="L8" s="360"/>
      <c r="M8" s="5"/>
      <c r="N8" s="5"/>
      <c r="O8" s="5"/>
      <c r="P8" s="243"/>
      <c r="Q8" s="244"/>
      <c r="R8" s="244"/>
      <c r="S8" s="726" t="s">
        <v>471</v>
      </c>
      <c r="T8" s="529"/>
      <c r="U8" s="529"/>
      <c r="V8" s="529"/>
      <c r="W8" s="529"/>
      <c r="X8" s="529"/>
      <c r="Y8" s="529"/>
      <c r="Z8" s="529"/>
      <c r="AA8" s="529"/>
      <c r="AB8" s="529"/>
      <c r="AC8" s="244"/>
      <c r="AD8" s="248"/>
      <c r="AE8" s="245"/>
      <c r="AF8" s="245"/>
      <c r="AG8" s="245"/>
      <c r="AH8" s="776" t="s">
        <v>13</v>
      </c>
      <c r="AI8" s="529"/>
      <c r="AJ8" s="529"/>
      <c r="AK8" s="529"/>
      <c r="AL8" s="529"/>
      <c r="AM8" s="529"/>
      <c r="AN8" s="529"/>
      <c r="AO8" s="529"/>
      <c r="AP8" s="529"/>
      <c r="AQ8" s="529"/>
      <c r="AR8" s="529"/>
      <c r="AS8" s="529"/>
      <c r="AT8" s="529"/>
      <c r="AU8" s="529"/>
      <c r="AV8" s="5"/>
      <c r="AW8" s="241"/>
      <c r="AX8" s="241"/>
      <c r="AY8" s="241"/>
      <c r="AZ8" s="241"/>
      <c r="BA8" s="241"/>
      <c r="BB8" s="241"/>
      <c r="BC8" s="241"/>
      <c r="BD8" s="249"/>
      <c r="BE8" s="249"/>
      <c r="BF8" s="249"/>
      <c r="BG8" s="249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 ht="33.75" customHeight="1">
      <c r="A9" s="5"/>
      <c r="B9" s="361" t="s">
        <v>15</v>
      </c>
      <c r="C9" s="243"/>
      <c r="D9" s="243"/>
      <c r="E9" s="243"/>
      <c r="F9" s="243"/>
      <c r="G9" s="243"/>
      <c r="H9" s="55"/>
      <c r="I9" s="243"/>
      <c r="J9" s="239"/>
      <c r="K9" s="239"/>
      <c r="L9" s="239"/>
      <c r="M9" s="361"/>
      <c r="N9" s="5"/>
      <c r="O9" s="5"/>
      <c r="P9" s="251"/>
      <c r="Q9" s="244" t="s">
        <v>16</v>
      </c>
      <c r="R9" s="244"/>
      <c r="S9" s="244"/>
      <c r="T9" s="244"/>
      <c r="U9" s="244"/>
      <c r="V9" s="244"/>
      <c r="W9" s="244"/>
      <c r="X9" s="741" t="s">
        <v>17</v>
      </c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  <c r="AK9" s="523"/>
      <c r="AL9" s="523"/>
      <c r="AM9" s="523"/>
      <c r="AN9" s="523"/>
      <c r="AO9" s="523"/>
      <c r="AP9" s="523"/>
      <c r="AQ9" s="523"/>
      <c r="AR9" s="523"/>
      <c r="AS9" s="523"/>
      <c r="AT9" s="523"/>
      <c r="AU9" s="523"/>
      <c r="AV9" s="754" t="s">
        <v>18</v>
      </c>
      <c r="AW9" s="529"/>
      <c r="AX9" s="529"/>
      <c r="AY9" s="529"/>
      <c r="AZ9" s="529"/>
      <c r="BA9" s="529"/>
      <c r="BB9" s="529"/>
      <c r="BC9" s="5"/>
      <c r="BD9" s="911" t="s">
        <v>14</v>
      </c>
      <c r="BE9" s="523"/>
      <c r="BF9" s="523"/>
      <c r="BG9" s="523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 ht="12.75" customHeight="1">
      <c r="A10" s="5"/>
      <c r="B10" s="912" t="s">
        <v>472</v>
      </c>
      <c r="C10" s="529"/>
      <c r="D10" s="529"/>
      <c r="E10" s="529"/>
      <c r="F10" s="529"/>
      <c r="G10" s="529"/>
      <c r="H10" s="529"/>
      <c r="I10" s="529"/>
      <c r="J10" s="529"/>
      <c r="K10" s="529"/>
      <c r="L10" s="529"/>
      <c r="M10" s="5"/>
      <c r="N10" s="5"/>
      <c r="O10" s="5"/>
      <c r="P10" s="252"/>
      <c r="Q10" s="244"/>
      <c r="R10" s="244"/>
      <c r="S10" s="244"/>
      <c r="T10" s="244"/>
      <c r="U10" s="244"/>
      <c r="V10" s="244"/>
      <c r="W10" s="244"/>
      <c r="X10" s="735" t="s">
        <v>20</v>
      </c>
      <c r="Y10" s="503"/>
      <c r="Z10" s="503"/>
      <c r="AA10" s="503"/>
      <c r="AB10" s="503"/>
      <c r="AC10" s="503"/>
      <c r="AD10" s="503"/>
      <c r="AE10" s="503"/>
      <c r="AF10" s="503"/>
      <c r="AG10" s="503"/>
      <c r="AH10" s="503"/>
      <c r="AI10" s="503"/>
      <c r="AJ10" s="503"/>
      <c r="AK10" s="503"/>
      <c r="AL10" s="503"/>
      <c r="AM10" s="503"/>
      <c r="AN10" s="503"/>
      <c r="AO10" s="503"/>
      <c r="AP10" s="503"/>
      <c r="AQ10" s="503"/>
      <c r="AR10" s="503"/>
      <c r="AS10" s="503"/>
      <c r="AT10" s="503"/>
      <c r="AU10" s="503"/>
      <c r="AV10" s="5"/>
      <c r="AW10" s="145"/>
      <c r="AX10" s="145"/>
      <c r="AY10" s="145"/>
      <c r="AZ10" s="145"/>
      <c r="BA10" s="145"/>
      <c r="BB10" s="14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 ht="24.75" customHeight="1">
      <c r="A11" s="5"/>
      <c r="B11" s="912" t="s">
        <v>22</v>
      </c>
      <c r="C11" s="529"/>
      <c r="D11" s="529"/>
      <c r="E11" s="529"/>
      <c r="F11" s="529"/>
      <c r="G11" s="529"/>
      <c r="H11" s="529"/>
      <c r="I11" s="238"/>
      <c r="J11" s="238"/>
      <c r="K11" s="243"/>
      <c r="L11" s="243"/>
      <c r="M11" s="362"/>
      <c r="N11" s="5"/>
      <c r="O11" s="5"/>
      <c r="P11" s="197"/>
      <c r="Q11" s="913" t="s">
        <v>23</v>
      </c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529"/>
      <c r="AN11" s="529"/>
      <c r="AO11" s="529"/>
      <c r="AP11" s="529"/>
      <c r="AQ11" s="529"/>
      <c r="AR11" s="529"/>
      <c r="AS11" s="529"/>
      <c r="AT11" s="529"/>
      <c r="AU11" s="529"/>
      <c r="AV11" s="750" t="s">
        <v>24</v>
      </c>
      <c r="AW11" s="529"/>
      <c r="AX11" s="529"/>
      <c r="AY11" s="529"/>
      <c r="AZ11" s="529"/>
      <c r="BA11" s="529"/>
      <c r="BB11" s="529"/>
      <c r="BC11" s="529"/>
      <c r="BD11" s="914" t="s">
        <v>21</v>
      </c>
      <c r="BE11" s="523"/>
      <c r="BF11" s="523"/>
      <c r="BG11" s="523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 ht="23.25" customHeight="1">
      <c r="A12" s="5"/>
      <c r="B12" s="915" t="s">
        <v>25</v>
      </c>
      <c r="C12" s="529"/>
      <c r="D12" s="529"/>
      <c r="E12" s="529"/>
      <c r="F12" s="529"/>
      <c r="G12" s="529"/>
      <c r="H12" s="529"/>
      <c r="I12" s="529"/>
      <c r="J12" s="529"/>
      <c r="K12" s="55"/>
      <c r="L12" s="55"/>
      <c r="M12" s="238"/>
      <c r="N12" s="5"/>
      <c r="O12" s="5"/>
      <c r="P12" s="197"/>
      <c r="Q12" s="742" t="s">
        <v>473</v>
      </c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254"/>
      <c r="AW12" s="254"/>
      <c r="AX12" s="254"/>
      <c r="AY12" s="254"/>
      <c r="AZ12" s="254"/>
      <c r="BA12" s="254"/>
      <c r="BB12" s="254"/>
      <c r="BC12" s="254"/>
      <c r="BD12" s="120"/>
      <c r="BE12" s="120"/>
      <c r="BF12" s="120"/>
      <c r="BG12" s="120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 ht="15" customHeight="1">
      <c r="A13" s="5"/>
      <c r="B13" s="55"/>
      <c r="C13" s="55"/>
      <c r="D13" s="55"/>
      <c r="E13" s="55"/>
      <c r="F13" s="55"/>
      <c r="G13" s="55"/>
      <c r="H13" s="55"/>
      <c r="I13" s="55"/>
      <c r="J13" s="55"/>
      <c r="K13" s="238"/>
      <c r="L13" s="238"/>
      <c r="M13" s="238"/>
      <c r="N13" s="5"/>
      <c r="O13" s="5"/>
      <c r="P13" s="197"/>
      <c r="Q13" s="916" t="s">
        <v>27</v>
      </c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"/>
      <c r="AW13" s="256"/>
      <c r="AX13" s="256"/>
      <c r="AY13" s="256"/>
      <c r="AZ13" s="256"/>
      <c r="BA13" s="256"/>
      <c r="BB13" s="256"/>
      <c r="BC13" s="256"/>
      <c r="BD13" s="120"/>
      <c r="BE13" s="120"/>
      <c r="BF13" s="120"/>
      <c r="BG13" s="120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 ht="18" customHeight="1">
      <c r="A14" s="5"/>
      <c r="B14" s="917"/>
      <c r="C14" s="548"/>
      <c r="D14" s="548"/>
      <c r="E14" s="548"/>
      <c r="F14" s="548"/>
      <c r="G14" s="918" t="s">
        <v>29</v>
      </c>
      <c r="H14" s="529"/>
      <c r="I14" s="529"/>
      <c r="J14" s="529"/>
      <c r="K14" s="529"/>
      <c r="L14" s="529"/>
      <c r="M14" s="529"/>
      <c r="N14" s="5"/>
      <c r="O14" s="5"/>
      <c r="P14" s="250"/>
      <c r="Q14" s="730" t="s">
        <v>30</v>
      </c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150"/>
      <c r="AW14" s="750" t="s">
        <v>31</v>
      </c>
      <c r="AX14" s="529"/>
      <c r="AY14" s="529"/>
      <c r="AZ14" s="529"/>
      <c r="BA14" s="529"/>
      <c r="BB14" s="529"/>
      <c r="BC14" s="529"/>
      <c r="BD14" s="919" t="s">
        <v>28</v>
      </c>
      <c r="BE14" s="523"/>
      <c r="BF14" s="523"/>
      <c r="BG14" s="523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 ht="21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250"/>
      <c r="Q15" s="240"/>
      <c r="R15" s="240"/>
      <c r="S15" s="240"/>
      <c r="T15" s="240"/>
      <c r="U15" s="363"/>
      <c r="V15" s="363"/>
      <c r="W15" s="363"/>
      <c r="X15" s="71"/>
      <c r="Y15" s="5"/>
      <c r="Z15" s="5"/>
      <c r="AA15" s="5"/>
      <c r="AB15" s="5"/>
      <c r="AC15" s="731" t="s">
        <v>32</v>
      </c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"/>
      <c r="AS15" s="5"/>
      <c r="AT15" s="5"/>
      <c r="AU15" s="5"/>
      <c r="AV15" s="5"/>
      <c r="AW15" s="5"/>
      <c r="AX15" s="43"/>
      <c r="AY15" s="5"/>
      <c r="AZ15" s="5"/>
      <c r="BA15" s="5"/>
      <c r="BB15" s="5"/>
      <c r="BC15" s="5"/>
      <c r="BD15" s="732" t="s">
        <v>33</v>
      </c>
      <c r="BE15" s="503"/>
      <c r="BF15" s="503"/>
      <c r="BG15" s="503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 ht="17.25" customHeight="1">
      <c r="A16" s="5"/>
      <c r="B16" s="25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58"/>
      <c r="O16" s="250"/>
      <c r="P16" s="250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920" t="s">
        <v>34</v>
      </c>
      <c r="AD16" s="503"/>
      <c r="AE16" s="503"/>
      <c r="AF16" s="503"/>
      <c r="AG16" s="503"/>
      <c r="AH16" s="503"/>
      <c r="AI16" s="503"/>
      <c r="AJ16" s="503"/>
      <c r="AK16" s="503"/>
      <c r="AL16" s="503"/>
      <c r="AM16" s="503"/>
      <c r="AN16" s="503"/>
      <c r="AO16" s="503"/>
      <c r="AP16" s="503"/>
      <c r="AQ16" s="503"/>
      <c r="AR16" s="42"/>
      <c r="AS16" s="42"/>
      <c r="AT16" s="42"/>
      <c r="AU16" s="42"/>
      <c r="AV16" s="5"/>
      <c r="AW16" s="5"/>
      <c r="AX16" s="43"/>
      <c r="AY16" s="5"/>
      <c r="AZ16" s="5"/>
      <c r="BA16" s="5"/>
      <c r="BB16" s="5"/>
      <c r="BC16" s="5"/>
      <c r="BD16" s="44"/>
      <c r="BE16" s="44"/>
      <c r="BF16" s="44"/>
      <c r="BG16" s="44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1:69" ht="21" customHeight="1">
      <c r="A17" s="5"/>
      <c r="B17" s="25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58"/>
      <c r="O17" s="250"/>
      <c r="P17" s="250"/>
      <c r="Q17" s="730" t="s">
        <v>35</v>
      </c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930" t="s">
        <v>474</v>
      </c>
      <c r="AD17" s="523"/>
      <c r="AE17" s="523"/>
      <c r="AF17" s="523"/>
      <c r="AG17" s="523"/>
      <c r="AH17" s="523"/>
      <c r="AI17" s="523"/>
      <c r="AJ17" s="523"/>
      <c r="AK17" s="523"/>
      <c r="AL17" s="523"/>
      <c r="AM17" s="523"/>
      <c r="AN17" s="523"/>
      <c r="AO17" s="523"/>
      <c r="AP17" s="523"/>
      <c r="AQ17" s="523"/>
      <c r="AR17" s="42"/>
      <c r="AS17" s="42"/>
      <c r="AT17" s="42"/>
      <c r="AU17" s="42"/>
      <c r="AV17" s="5"/>
      <c r="AW17" s="5"/>
      <c r="AX17" s="43"/>
      <c r="AY17" s="5"/>
      <c r="AZ17" s="5"/>
      <c r="BA17" s="5"/>
      <c r="BB17" s="5"/>
      <c r="BC17" s="5"/>
      <c r="BD17" s="44"/>
      <c r="BE17" s="44"/>
      <c r="BF17" s="44"/>
      <c r="BG17" s="44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1:69" ht="22.5" customHeight="1">
      <c r="A18" s="632" t="s">
        <v>475</v>
      </c>
      <c r="B18" s="529"/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529"/>
      <c r="AN18" s="529"/>
      <c r="AO18" s="529"/>
      <c r="AP18" s="529"/>
      <c r="AQ18" s="529"/>
      <c r="AR18" s="529"/>
      <c r="AS18" s="529"/>
      <c r="AT18" s="529"/>
      <c r="AU18" s="529"/>
      <c r="AV18" s="529"/>
      <c r="AW18" s="529"/>
      <c r="AX18" s="43"/>
      <c r="AY18" s="5"/>
      <c r="AZ18" s="5"/>
      <c r="BA18" s="5"/>
      <c r="BB18" s="5"/>
      <c r="BC18" s="5"/>
      <c r="BD18" s="44"/>
      <c r="BE18" s="44"/>
      <c r="BF18" s="44"/>
      <c r="BG18" s="44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1:69" ht="22.5" customHeight="1">
      <c r="A19" s="931" t="s">
        <v>38</v>
      </c>
      <c r="B19" s="932" t="s">
        <v>39</v>
      </c>
      <c r="C19" s="630"/>
      <c r="D19" s="630"/>
      <c r="E19" s="525"/>
      <c r="F19" s="929" t="s">
        <v>40</v>
      </c>
      <c r="G19" s="630"/>
      <c r="H19" s="630"/>
      <c r="I19" s="630"/>
      <c r="J19" s="525"/>
      <c r="K19" s="933" t="s">
        <v>41</v>
      </c>
      <c r="L19" s="535"/>
      <c r="M19" s="535"/>
      <c r="N19" s="535"/>
      <c r="O19" s="934" t="s">
        <v>42</v>
      </c>
      <c r="P19" s="630"/>
      <c r="Q19" s="630"/>
      <c r="R19" s="630"/>
      <c r="S19" s="525"/>
      <c r="T19" s="929" t="s">
        <v>43</v>
      </c>
      <c r="U19" s="630"/>
      <c r="V19" s="630"/>
      <c r="W19" s="525"/>
      <c r="X19" s="929" t="s">
        <v>44</v>
      </c>
      <c r="Y19" s="630"/>
      <c r="Z19" s="630"/>
      <c r="AA19" s="525"/>
      <c r="AB19" s="929" t="s">
        <v>45</v>
      </c>
      <c r="AC19" s="630"/>
      <c r="AD19" s="630"/>
      <c r="AE19" s="525"/>
      <c r="AF19" s="929" t="s">
        <v>46</v>
      </c>
      <c r="AG19" s="630"/>
      <c r="AH19" s="630"/>
      <c r="AI19" s="630"/>
      <c r="AJ19" s="525"/>
      <c r="AK19" s="929" t="s">
        <v>47</v>
      </c>
      <c r="AL19" s="630"/>
      <c r="AM19" s="630"/>
      <c r="AN19" s="525"/>
      <c r="AO19" s="929" t="s">
        <v>48</v>
      </c>
      <c r="AP19" s="630"/>
      <c r="AQ19" s="630"/>
      <c r="AR19" s="525"/>
      <c r="AS19" s="929" t="s">
        <v>49</v>
      </c>
      <c r="AT19" s="630"/>
      <c r="AU19" s="630"/>
      <c r="AV19" s="630"/>
      <c r="AW19" s="525"/>
      <c r="AX19" s="929" t="s">
        <v>50</v>
      </c>
      <c r="AY19" s="630"/>
      <c r="AZ19" s="630"/>
      <c r="BA19" s="525"/>
      <c r="BB19" s="5"/>
      <c r="BC19" s="5"/>
      <c r="BD19" s="44"/>
      <c r="BE19" s="44"/>
      <c r="BF19" s="44"/>
      <c r="BG19" s="44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1:69" ht="17.25" customHeight="1">
      <c r="A20" s="616"/>
      <c r="B20" s="364">
        <v>1</v>
      </c>
      <c r="C20" s="365">
        <f t="shared" ref="C20:BA20" si="0">B20+1</f>
        <v>2</v>
      </c>
      <c r="D20" s="365">
        <f t="shared" si="0"/>
        <v>3</v>
      </c>
      <c r="E20" s="366">
        <f t="shared" si="0"/>
        <v>4</v>
      </c>
      <c r="F20" s="364">
        <f t="shared" si="0"/>
        <v>5</v>
      </c>
      <c r="G20" s="365">
        <f t="shared" si="0"/>
        <v>6</v>
      </c>
      <c r="H20" s="365">
        <f t="shared" si="0"/>
        <v>7</v>
      </c>
      <c r="I20" s="365">
        <f t="shared" si="0"/>
        <v>8</v>
      </c>
      <c r="J20" s="366">
        <f t="shared" si="0"/>
        <v>9</v>
      </c>
      <c r="K20" s="367">
        <f t="shared" si="0"/>
        <v>10</v>
      </c>
      <c r="L20" s="368">
        <f t="shared" si="0"/>
        <v>11</v>
      </c>
      <c r="M20" s="368">
        <f t="shared" si="0"/>
        <v>12</v>
      </c>
      <c r="N20" s="369">
        <f t="shared" si="0"/>
        <v>13</v>
      </c>
      <c r="O20" s="364">
        <f t="shared" si="0"/>
        <v>14</v>
      </c>
      <c r="P20" s="370">
        <f t="shared" si="0"/>
        <v>15</v>
      </c>
      <c r="Q20" s="365">
        <f t="shared" si="0"/>
        <v>16</v>
      </c>
      <c r="R20" s="365">
        <f t="shared" si="0"/>
        <v>17</v>
      </c>
      <c r="S20" s="366">
        <f t="shared" si="0"/>
        <v>18</v>
      </c>
      <c r="T20" s="364">
        <f t="shared" si="0"/>
        <v>19</v>
      </c>
      <c r="U20" s="365">
        <f t="shared" si="0"/>
        <v>20</v>
      </c>
      <c r="V20" s="365">
        <f t="shared" si="0"/>
        <v>21</v>
      </c>
      <c r="W20" s="366">
        <f t="shared" si="0"/>
        <v>22</v>
      </c>
      <c r="X20" s="364">
        <f t="shared" si="0"/>
        <v>23</v>
      </c>
      <c r="Y20" s="370">
        <f t="shared" si="0"/>
        <v>24</v>
      </c>
      <c r="Z20" s="365">
        <f t="shared" si="0"/>
        <v>25</v>
      </c>
      <c r="AA20" s="366">
        <f t="shared" si="0"/>
        <v>26</v>
      </c>
      <c r="AB20" s="364">
        <f t="shared" si="0"/>
        <v>27</v>
      </c>
      <c r="AC20" s="371">
        <f t="shared" si="0"/>
        <v>28</v>
      </c>
      <c r="AD20" s="365">
        <f t="shared" si="0"/>
        <v>29</v>
      </c>
      <c r="AE20" s="366">
        <f t="shared" si="0"/>
        <v>30</v>
      </c>
      <c r="AF20" s="370">
        <f t="shared" si="0"/>
        <v>31</v>
      </c>
      <c r="AG20" s="371">
        <f t="shared" si="0"/>
        <v>32</v>
      </c>
      <c r="AH20" s="365">
        <f t="shared" si="0"/>
        <v>33</v>
      </c>
      <c r="AI20" s="365">
        <f t="shared" si="0"/>
        <v>34</v>
      </c>
      <c r="AJ20" s="366">
        <f t="shared" si="0"/>
        <v>35</v>
      </c>
      <c r="AK20" s="372">
        <f t="shared" si="0"/>
        <v>36</v>
      </c>
      <c r="AL20" s="365">
        <f t="shared" si="0"/>
        <v>37</v>
      </c>
      <c r="AM20" s="365">
        <f t="shared" si="0"/>
        <v>38</v>
      </c>
      <c r="AN20" s="366">
        <f t="shared" si="0"/>
        <v>39</v>
      </c>
      <c r="AO20" s="372">
        <f t="shared" si="0"/>
        <v>40</v>
      </c>
      <c r="AP20" s="365">
        <f t="shared" si="0"/>
        <v>41</v>
      </c>
      <c r="AQ20" s="365">
        <f t="shared" si="0"/>
        <v>42</v>
      </c>
      <c r="AR20" s="366">
        <f t="shared" si="0"/>
        <v>43</v>
      </c>
      <c r="AS20" s="364">
        <f t="shared" si="0"/>
        <v>44</v>
      </c>
      <c r="AT20" s="371">
        <f t="shared" si="0"/>
        <v>45</v>
      </c>
      <c r="AU20" s="365">
        <f t="shared" si="0"/>
        <v>46</v>
      </c>
      <c r="AV20" s="365">
        <f t="shared" si="0"/>
        <v>47</v>
      </c>
      <c r="AW20" s="371">
        <f t="shared" si="0"/>
        <v>48</v>
      </c>
      <c r="AX20" s="372">
        <f t="shared" si="0"/>
        <v>49</v>
      </c>
      <c r="AY20" s="365">
        <f t="shared" si="0"/>
        <v>50</v>
      </c>
      <c r="AZ20" s="365">
        <f t="shared" si="0"/>
        <v>51</v>
      </c>
      <c r="BA20" s="366">
        <f t="shared" si="0"/>
        <v>52</v>
      </c>
      <c r="BB20" s="5"/>
      <c r="BC20" s="5"/>
      <c r="BD20" s="44"/>
      <c r="BE20" s="44"/>
      <c r="BF20" s="44"/>
      <c r="BG20" s="44"/>
      <c r="BH20" s="55"/>
      <c r="BI20" s="55"/>
      <c r="BJ20" s="55"/>
      <c r="BK20" s="55"/>
      <c r="BL20" s="55"/>
      <c r="BM20" s="55"/>
      <c r="BN20" s="55"/>
      <c r="BO20" s="55"/>
      <c r="BP20" s="55"/>
      <c r="BQ20" s="55"/>
    </row>
    <row r="21" spans="1:69" ht="22.5" customHeight="1">
      <c r="A21" s="373" t="s">
        <v>51</v>
      </c>
      <c r="B21" s="374"/>
      <c r="C21" s="375"/>
      <c r="D21" s="375"/>
      <c r="E21" s="376"/>
      <c r="F21" s="377"/>
      <c r="G21" s="378"/>
      <c r="H21" s="378">
        <v>18</v>
      </c>
      <c r="I21" s="378"/>
      <c r="J21" s="379"/>
      <c r="K21" s="377"/>
      <c r="L21" s="378"/>
      <c r="M21" s="378"/>
      <c r="N21" s="380"/>
      <c r="O21" s="377"/>
      <c r="P21" s="381"/>
      <c r="Q21" s="378"/>
      <c r="R21" s="378"/>
      <c r="S21" s="379"/>
      <c r="T21" s="377" t="s">
        <v>52</v>
      </c>
      <c r="U21" s="378" t="s">
        <v>52</v>
      </c>
      <c r="V21" s="378" t="s">
        <v>53</v>
      </c>
      <c r="W21" s="379" t="s">
        <v>53</v>
      </c>
      <c r="X21" s="377"/>
      <c r="Y21" s="381"/>
      <c r="Z21" s="378"/>
      <c r="AA21" s="379"/>
      <c r="AB21" s="377"/>
      <c r="AC21" s="381"/>
      <c r="AD21" s="378">
        <v>18</v>
      </c>
      <c r="AE21" s="379"/>
      <c r="AF21" s="381"/>
      <c r="AG21" s="381"/>
      <c r="AH21" s="378"/>
      <c r="AI21" s="378"/>
      <c r="AJ21" s="379"/>
      <c r="AK21" s="377"/>
      <c r="AL21" s="378"/>
      <c r="AM21" s="378"/>
      <c r="AN21" s="379"/>
      <c r="AO21" s="377"/>
      <c r="AP21" s="378" t="s">
        <v>52</v>
      </c>
      <c r="AQ21" s="380" t="s">
        <v>52</v>
      </c>
      <c r="AR21" s="379" t="s">
        <v>53</v>
      </c>
      <c r="AS21" s="377" t="s">
        <v>53</v>
      </c>
      <c r="AT21" s="378" t="s">
        <v>53</v>
      </c>
      <c r="AU21" s="378" t="s">
        <v>53</v>
      </c>
      <c r="AV21" s="378" t="s">
        <v>53</v>
      </c>
      <c r="AW21" s="382" t="s">
        <v>53</v>
      </c>
      <c r="AX21" s="377" t="s">
        <v>53</v>
      </c>
      <c r="AY21" s="378" t="s">
        <v>53</v>
      </c>
      <c r="AZ21" s="378" t="s">
        <v>53</v>
      </c>
      <c r="BA21" s="379" t="s">
        <v>53</v>
      </c>
      <c r="BB21" s="69"/>
      <c r="BC21" s="69"/>
      <c r="BD21" s="69"/>
      <c r="BE21" s="83"/>
      <c r="BF21" s="69"/>
      <c r="BG21" s="69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1:69" ht="12.75" customHeight="1">
      <c r="A22" s="373" t="s">
        <v>54</v>
      </c>
      <c r="B22" s="374"/>
      <c r="C22" s="375"/>
      <c r="D22" s="375"/>
      <c r="E22" s="376"/>
      <c r="F22" s="377"/>
      <c r="G22" s="378"/>
      <c r="H22" s="378">
        <v>18</v>
      </c>
      <c r="I22" s="378"/>
      <c r="J22" s="379"/>
      <c r="K22" s="377"/>
      <c r="L22" s="378"/>
      <c r="M22" s="378"/>
      <c r="N22" s="380"/>
      <c r="O22" s="377"/>
      <c r="P22" s="381"/>
      <c r="Q22" s="378"/>
      <c r="R22" s="378"/>
      <c r="S22" s="379"/>
      <c r="T22" s="377" t="s">
        <v>52</v>
      </c>
      <c r="U22" s="378" t="s">
        <v>52</v>
      </c>
      <c r="V22" s="378" t="s">
        <v>53</v>
      </c>
      <c r="W22" s="379" t="s">
        <v>53</v>
      </c>
      <c r="X22" s="377"/>
      <c r="Y22" s="381"/>
      <c r="Z22" s="378"/>
      <c r="AA22" s="379"/>
      <c r="AB22" s="377"/>
      <c r="AC22" s="381"/>
      <c r="AD22" s="378">
        <v>18</v>
      </c>
      <c r="AE22" s="379"/>
      <c r="AF22" s="381"/>
      <c r="AG22" s="381"/>
      <c r="AH22" s="378"/>
      <c r="AI22" s="378"/>
      <c r="AJ22" s="379"/>
      <c r="AK22" s="377"/>
      <c r="AL22" s="378"/>
      <c r="AM22" s="378"/>
      <c r="AN22" s="379"/>
      <c r="AO22" s="377"/>
      <c r="AP22" s="378" t="s">
        <v>52</v>
      </c>
      <c r="AQ22" s="380" t="s">
        <v>52</v>
      </c>
      <c r="AR22" s="383" t="s">
        <v>53</v>
      </c>
      <c r="AS22" s="377" t="s">
        <v>53</v>
      </c>
      <c r="AT22" s="378" t="s">
        <v>53</v>
      </c>
      <c r="AU22" s="378" t="s">
        <v>53</v>
      </c>
      <c r="AV22" s="378" t="s">
        <v>53</v>
      </c>
      <c r="AW22" s="382" t="s">
        <v>53</v>
      </c>
      <c r="AX22" s="377" t="s">
        <v>53</v>
      </c>
      <c r="AY22" s="378" t="s">
        <v>53</v>
      </c>
      <c r="AZ22" s="378" t="s">
        <v>53</v>
      </c>
      <c r="BA22" s="379" t="s">
        <v>53</v>
      </c>
      <c r="BB22" s="69"/>
      <c r="BC22" s="69"/>
      <c r="BD22" s="69"/>
      <c r="BE22" s="83"/>
      <c r="BF22" s="69"/>
      <c r="BG22" s="69"/>
      <c r="BH22" s="71"/>
      <c r="BI22" s="71"/>
      <c r="BJ22" s="71"/>
      <c r="BK22" s="71"/>
      <c r="BL22" s="71"/>
      <c r="BM22" s="71"/>
      <c r="BN22" s="71"/>
      <c r="BO22" s="71"/>
      <c r="BP22" s="71"/>
      <c r="BQ22" s="71"/>
    </row>
    <row r="23" spans="1:69" ht="12.75" customHeight="1">
      <c r="A23" s="384" t="s">
        <v>55</v>
      </c>
      <c r="B23" s="385"/>
      <c r="C23" s="386"/>
      <c r="D23" s="386"/>
      <c r="E23" s="387"/>
      <c r="F23" s="388"/>
      <c r="G23" s="389"/>
      <c r="H23" s="389">
        <v>18</v>
      </c>
      <c r="I23" s="389"/>
      <c r="J23" s="383"/>
      <c r="K23" s="388"/>
      <c r="L23" s="389"/>
      <c r="M23" s="389"/>
      <c r="N23" s="390"/>
      <c r="O23" s="388"/>
      <c r="P23" s="391"/>
      <c r="Q23" s="389"/>
      <c r="R23" s="389"/>
      <c r="S23" s="383"/>
      <c r="T23" s="377" t="s">
        <v>52</v>
      </c>
      <c r="U23" s="378" t="s">
        <v>52</v>
      </c>
      <c r="V23" s="378" t="s">
        <v>53</v>
      </c>
      <c r="W23" s="379" t="s">
        <v>53</v>
      </c>
      <c r="X23" s="377"/>
      <c r="Y23" s="391"/>
      <c r="Z23" s="389"/>
      <c r="AA23" s="383"/>
      <c r="AB23" s="388"/>
      <c r="AC23" s="391"/>
      <c r="AD23" s="389">
        <v>18</v>
      </c>
      <c r="AE23" s="383"/>
      <c r="AF23" s="392"/>
      <c r="AG23" s="392"/>
      <c r="AH23" s="393"/>
      <c r="AI23" s="393"/>
      <c r="AJ23" s="394"/>
      <c r="AK23" s="377"/>
      <c r="AL23" s="378"/>
      <c r="AM23" s="378"/>
      <c r="AN23" s="379"/>
      <c r="AO23" s="377"/>
      <c r="AP23" s="378" t="s">
        <v>52</v>
      </c>
      <c r="AQ23" s="380" t="s">
        <v>52</v>
      </c>
      <c r="AR23" s="383" t="s">
        <v>53</v>
      </c>
      <c r="AS23" s="377" t="s">
        <v>53</v>
      </c>
      <c r="AT23" s="378" t="s">
        <v>53</v>
      </c>
      <c r="AU23" s="378" t="s">
        <v>53</v>
      </c>
      <c r="AV23" s="378" t="s">
        <v>53</v>
      </c>
      <c r="AW23" s="382" t="s">
        <v>53</v>
      </c>
      <c r="AX23" s="377" t="s">
        <v>53</v>
      </c>
      <c r="AY23" s="378" t="s">
        <v>53</v>
      </c>
      <c r="AZ23" s="378" t="s">
        <v>53</v>
      </c>
      <c r="BA23" s="379" t="s">
        <v>53</v>
      </c>
      <c r="BB23" s="69"/>
      <c r="BC23" s="69"/>
      <c r="BD23" s="69"/>
      <c r="BE23" s="83"/>
      <c r="BF23" s="83"/>
      <c r="BG23" s="69"/>
      <c r="BH23" s="71"/>
      <c r="BI23" s="71"/>
      <c r="BJ23" s="71"/>
      <c r="BK23" s="71"/>
      <c r="BL23" s="71"/>
      <c r="BM23" s="71"/>
      <c r="BN23" s="71"/>
      <c r="BO23" s="71"/>
      <c r="BP23" s="71"/>
      <c r="BQ23" s="71"/>
    </row>
    <row r="24" spans="1:69" ht="12.75" customHeight="1">
      <c r="A24" s="395" t="s">
        <v>56</v>
      </c>
      <c r="B24" s="396"/>
      <c r="C24" s="397"/>
      <c r="D24" s="397"/>
      <c r="E24" s="398"/>
      <c r="F24" s="399"/>
      <c r="G24" s="400"/>
      <c r="H24" s="400">
        <v>18</v>
      </c>
      <c r="I24" s="400"/>
      <c r="J24" s="401"/>
      <c r="K24" s="399"/>
      <c r="L24" s="400"/>
      <c r="M24" s="400"/>
      <c r="N24" s="402"/>
      <c r="O24" s="399"/>
      <c r="P24" s="403"/>
      <c r="Q24" s="400"/>
      <c r="R24" s="400"/>
      <c r="S24" s="401"/>
      <c r="T24" s="399" t="s">
        <v>52</v>
      </c>
      <c r="U24" s="400" t="s">
        <v>52</v>
      </c>
      <c r="V24" s="404" t="s">
        <v>53</v>
      </c>
      <c r="W24" s="405" t="s">
        <v>53</v>
      </c>
      <c r="X24" s="406"/>
      <c r="Y24" s="403"/>
      <c r="Z24" s="400"/>
      <c r="AA24" s="401"/>
      <c r="AB24" s="399"/>
      <c r="AC24" s="403"/>
      <c r="AD24" s="400">
        <v>9</v>
      </c>
      <c r="AE24" s="401"/>
      <c r="AF24" s="403"/>
      <c r="AG24" s="403" t="s">
        <v>52</v>
      </c>
      <c r="AH24" s="400" t="s">
        <v>57</v>
      </c>
      <c r="AI24" s="400" t="s">
        <v>57</v>
      </c>
      <c r="AJ24" s="401" t="s">
        <v>57</v>
      </c>
      <c r="AK24" s="400" t="s">
        <v>57</v>
      </c>
      <c r="AL24" s="402" t="s">
        <v>57</v>
      </c>
      <c r="AM24" s="400" t="s">
        <v>58</v>
      </c>
      <c r="AN24" s="403" t="s">
        <v>58</v>
      </c>
      <c r="AO24" s="407" t="s">
        <v>58</v>
      </c>
      <c r="AP24" s="400" t="s">
        <v>58</v>
      </c>
      <c r="AQ24" s="402" t="s">
        <v>476</v>
      </c>
      <c r="AR24" s="401" t="s">
        <v>476</v>
      </c>
      <c r="AS24" s="399"/>
      <c r="AT24" s="403"/>
      <c r="AU24" s="400"/>
      <c r="AV24" s="400"/>
      <c r="AW24" s="408"/>
      <c r="AX24" s="399"/>
      <c r="AY24" s="400"/>
      <c r="AZ24" s="400"/>
      <c r="BA24" s="401"/>
      <c r="BB24" s="69"/>
      <c r="BC24" s="69"/>
      <c r="BD24" s="69"/>
      <c r="BE24" s="83"/>
      <c r="BF24" s="83"/>
      <c r="BG24" s="83"/>
      <c r="BH24" s="71"/>
      <c r="BI24" s="71"/>
      <c r="BJ24" s="71"/>
      <c r="BK24" s="71"/>
      <c r="BL24" s="71"/>
      <c r="BM24" s="71"/>
      <c r="BN24" s="71"/>
      <c r="BO24" s="71"/>
      <c r="BP24" s="71"/>
      <c r="BQ24" s="71"/>
    </row>
    <row r="25" spans="1:69" ht="12.75" customHeight="1">
      <c r="A25" s="98" t="s">
        <v>60</v>
      </c>
      <c r="B25" s="104"/>
      <c r="C25" s="104"/>
      <c r="D25" s="104"/>
      <c r="E25" s="409"/>
      <c r="F25" s="104" t="s">
        <v>61</v>
      </c>
      <c r="G25" s="104"/>
      <c r="H25" s="104"/>
      <c r="I25" s="410" t="s">
        <v>477</v>
      </c>
      <c r="J25" s="104" t="s">
        <v>62</v>
      </c>
      <c r="K25" s="104"/>
      <c r="L25" s="104"/>
      <c r="M25" s="104"/>
      <c r="N25" s="410" t="s">
        <v>57</v>
      </c>
      <c r="O25" s="104" t="s">
        <v>63</v>
      </c>
      <c r="P25" s="104"/>
      <c r="Q25" s="104"/>
      <c r="R25" s="410" t="s">
        <v>58</v>
      </c>
      <c r="S25" s="104" t="s">
        <v>64</v>
      </c>
      <c r="T25" s="104"/>
      <c r="U25" s="104"/>
      <c r="V25" s="104"/>
      <c r="W25" s="104"/>
      <c r="X25" s="410" t="s">
        <v>476</v>
      </c>
      <c r="Y25" s="935" t="s">
        <v>478</v>
      </c>
      <c r="Z25" s="556"/>
      <c r="AA25" s="556"/>
      <c r="AB25" s="104"/>
      <c r="AC25" s="104"/>
      <c r="AD25" s="411" t="s">
        <v>53</v>
      </c>
      <c r="AE25" s="104" t="s">
        <v>66</v>
      </c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71"/>
      <c r="BI25" s="71"/>
      <c r="BJ25" s="71"/>
      <c r="BK25" s="71"/>
      <c r="BL25" s="71"/>
      <c r="BM25" s="71"/>
      <c r="BN25" s="71"/>
      <c r="BO25" s="71"/>
      <c r="BP25" s="71"/>
      <c r="BQ25" s="71"/>
    </row>
    <row r="26" spans="1:69" ht="12.75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</row>
    <row r="27" spans="1:69" ht="12.75" customHeight="1">
      <c r="A27" s="632" t="s">
        <v>67</v>
      </c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275"/>
      <c r="T27" s="275"/>
      <c r="U27" s="632" t="s">
        <v>68</v>
      </c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69"/>
      <c r="AI27" s="275"/>
      <c r="AJ27" s="275"/>
      <c r="AK27" s="275"/>
      <c r="AL27" s="275"/>
      <c r="AM27" s="632" t="s">
        <v>69</v>
      </c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</row>
    <row r="28" spans="1:69" ht="12.75" customHeight="1">
      <c r="A28" s="936" t="s">
        <v>38</v>
      </c>
      <c r="B28" s="937" t="s">
        <v>70</v>
      </c>
      <c r="C28" s="570"/>
      <c r="D28" s="942" t="s">
        <v>71</v>
      </c>
      <c r="E28" s="570"/>
      <c r="F28" s="937" t="s">
        <v>72</v>
      </c>
      <c r="G28" s="570"/>
      <c r="H28" s="937" t="s">
        <v>73</v>
      </c>
      <c r="I28" s="570"/>
      <c r="J28" s="937" t="s">
        <v>74</v>
      </c>
      <c r="K28" s="556"/>
      <c r="L28" s="570"/>
      <c r="M28" s="924" t="s">
        <v>75</v>
      </c>
      <c r="N28" s="556"/>
      <c r="O28" s="765" t="s">
        <v>76</v>
      </c>
      <c r="P28" s="570"/>
      <c r="Q28" s="275"/>
      <c r="R28" s="275"/>
      <c r="S28" s="275"/>
      <c r="T28" s="275"/>
      <c r="U28" s="766" t="s">
        <v>77</v>
      </c>
      <c r="V28" s="556"/>
      <c r="W28" s="556"/>
      <c r="X28" s="556"/>
      <c r="Y28" s="556"/>
      <c r="Z28" s="570"/>
      <c r="AA28" s="921" t="s">
        <v>78</v>
      </c>
      <c r="AB28" s="556"/>
      <c r="AC28" s="556"/>
      <c r="AD28" s="768" t="s">
        <v>79</v>
      </c>
      <c r="AE28" s="556"/>
      <c r="AF28" s="570"/>
      <c r="AG28" s="275"/>
      <c r="AH28" s="275"/>
      <c r="AI28" s="275"/>
      <c r="AJ28" s="275"/>
      <c r="AK28" s="769" t="s">
        <v>80</v>
      </c>
      <c r="AL28" s="556"/>
      <c r="AM28" s="556"/>
      <c r="AN28" s="556"/>
      <c r="AO28" s="556"/>
      <c r="AP28" s="556"/>
      <c r="AQ28" s="556"/>
      <c r="AR28" s="570"/>
      <c r="AS28" s="767" t="s">
        <v>81</v>
      </c>
      <c r="AT28" s="556"/>
      <c r="AU28" s="556"/>
      <c r="AV28" s="556"/>
      <c r="AW28" s="556"/>
      <c r="AX28" s="556"/>
      <c r="AY28" s="556"/>
      <c r="AZ28" s="556"/>
      <c r="BA28" s="570"/>
      <c r="BB28" s="769" t="s">
        <v>78</v>
      </c>
      <c r="BC28" s="556"/>
      <c r="BD28" s="570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</row>
    <row r="29" spans="1:69" ht="21" customHeight="1">
      <c r="A29" s="616"/>
      <c r="B29" s="616"/>
      <c r="C29" s="540"/>
      <c r="D29" s="548"/>
      <c r="E29" s="540"/>
      <c r="F29" s="616"/>
      <c r="G29" s="540"/>
      <c r="H29" s="616"/>
      <c r="I29" s="540"/>
      <c r="J29" s="616"/>
      <c r="K29" s="548"/>
      <c r="L29" s="540"/>
      <c r="M29" s="548"/>
      <c r="N29" s="548"/>
      <c r="O29" s="616"/>
      <c r="P29" s="540"/>
      <c r="Q29" s="275"/>
      <c r="R29" s="275"/>
      <c r="S29" s="275"/>
      <c r="T29" s="275"/>
      <c r="U29" s="616"/>
      <c r="V29" s="548"/>
      <c r="W29" s="548"/>
      <c r="X29" s="548"/>
      <c r="Y29" s="548"/>
      <c r="Z29" s="540"/>
      <c r="AA29" s="548"/>
      <c r="AB29" s="548"/>
      <c r="AC29" s="548"/>
      <c r="AD29" s="616"/>
      <c r="AE29" s="548"/>
      <c r="AF29" s="540"/>
      <c r="AG29" s="275"/>
      <c r="AH29" s="275"/>
      <c r="AI29" s="275"/>
      <c r="AJ29" s="275"/>
      <c r="AK29" s="616"/>
      <c r="AL29" s="548"/>
      <c r="AM29" s="548"/>
      <c r="AN29" s="548"/>
      <c r="AO29" s="548"/>
      <c r="AP29" s="548"/>
      <c r="AQ29" s="548"/>
      <c r="AR29" s="540"/>
      <c r="AS29" s="616"/>
      <c r="AT29" s="548"/>
      <c r="AU29" s="548"/>
      <c r="AV29" s="548"/>
      <c r="AW29" s="548"/>
      <c r="AX29" s="548"/>
      <c r="AY29" s="548"/>
      <c r="AZ29" s="548"/>
      <c r="BA29" s="540"/>
      <c r="BB29" s="616"/>
      <c r="BC29" s="548"/>
      <c r="BD29" s="540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</row>
    <row r="30" spans="1:69" ht="15.75" customHeight="1">
      <c r="A30" s="412" t="s">
        <v>51</v>
      </c>
      <c r="B30" s="925">
        <v>36</v>
      </c>
      <c r="C30" s="525"/>
      <c r="D30" s="925">
        <v>4</v>
      </c>
      <c r="E30" s="525"/>
      <c r="F30" s="939"/>
      <c r="G30" s="630"/>
      <c r="H30" s="926"/>
      <c r="I30" s="527"/>
      <c r="J30" s="926"/>
      <c r="K30" s="535"/>
      <c r="L30" s="527"/>
      <c r="M30" s="925">
        <v>12</v>
      </c>
      <c r="N30" s="525"/>
      <c r="O30" s="926">
        <f t="shared" ref="O30:O33" si="1">SUM(B30:N30)</f>
        <v>52</v>
      </c>
      <c r="P30" s="527"/>
      <c r="Q30" s="275"/>
      <c r="R30" s="275"/>
      <c r="S30" s="275"/>
      <c r="T30" s="275"/>
      <c r="U30" s="927" t="s">
        <v>182</v>
      </c>
      <c r="V30" s="535"/>
      <c r="W30" s="535"/>
      <c r="X30" s="535"/>
      <c r="Y30" s="535"/>
      <c r="Z30" s="527"/>
      <c r="AA30" s="928" t="s">
        <v>83</v>
      </c>
      <c r="AB30" s="535"/>
      <c r="AC30" s="527"/>
      <c r="AD30" s="928" t="s">
        <v>84</v>
      </c>
      <c r="AE30" s="535"/>
      <c r="AF30" s="527"/>
      <c r="AG30" s="275"/>
      <c r="AH30" s="275"/>
      <c r="AI30" s="275"/>
      <c r="AJ30" s="275"/>
      <c r="AK30" s="922" t="s">
        <v>85</v>
      </c>
      <c r="AL30" s="535"/>
      <c r="AM30" s="535"/>
      <c r="AN30" s="535"/>
      <c r="AO30" s="535"/>
      <c r="AP30" s="535"/>
      <c r="AQ30" s="535"/>
      <c r="AR30" s="527"/>
      <c r="AS30" s="923" t="s">
        <v>479</v>
      </c>
      <c r="AT30" s="535"/>
      <c r="AU30" s="535"/>
      <c r="AV30" s="535"/>
      <c r="AW30" s="535"/>
      <c r="AX30" s="535"/>
      <c r="AY30" s="535"/>
      <c r="AZ30" s="535"/>
      <c r="BA30" s="527"/>
      <c r="BB30" s="680">
        <v>8</v>
      </c>
      <c r="BC30" s="535"/>
      <c r="BD30" s="527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</row>
    <row r="31" spans="1:69" ht="12.75" customHeight="1">
      <c r="A31" s="413" t="s">
        <v>54</v>
      </c>
      <c r="B31" s="925">
        <v>36</v>
      </c>
      <c r="C31" s="525"/>
      <c r="D31" s="925">
        <v>4</v>
      </c>
      <c r="E31" s="525"/>
      <c r="F31" s="939"/>
      <c r="G31" s="630"/>
      <c r="H31" s="926"/>
      <c r="I31" s="527"/>
      <c r="J31" s="926"/>
      <c r="K31" s="535"/>
      <c r="L31" s="527"/>
      <c r="M31" s="925">
        <v>12</v>
      </c>
      <c r="N31" s="525"/>
      <c r="O31" s="926">
        <f t="shared" si="1"/>
        <v>52</v>
      </c>
      <c r="P31" s="527"/>
      <c r="Q31" s="275"/>
      <c r="R31" s="275"/>
      <c r="S31" s="275"/>
      <c r="T31" s="275"/>
      <c r="U31" s="938"/>
      <c r="V31" s="535"/>
      <c r="W31" s="535"/>
      <c r="X31" s="535"/>
      <c r="Y31" s="535"/>
      <c r="Z31" s="527"/>
      <c r="AA31" s="928"/>
      <c r="AB31" s="535"/>
      <c r="AC31" s="527"/>
      <c r="AD31" s="928"/>
      <c r="AE31" s="535"/>
      <c r="AF31" s="527"/>
      <c r="AG31" s="275"/>
      <c r="AH31" s="275"/>
      <c r="AI31" s="275"/>
      <c r="AJ31" s="275"/>
      <c r="AK31" s="414"/>
      <c r="AL31" s="414"/>
      <c r="AM31" s="414"/>
      <c r="AN31" s="414"/>
      <c r="AO31" s="414"/>
      <c r="AP31" s="414"/>
      <c r="AQ31" s="414"/>
      <c r="AR31" s="414"/>
      <c r="AS31" s="415"/>
      <c r="AT31" s="415"/>
      <c r="AU31" s="415"/>
      <c r="AV31" s="415"/>
      <c r="AW31" s="415"/>
      <c r="AX31" s="415"/>
      <c r="AY31" s="415"/>
      <c r="AZ31" s="415"/>
      <c r="BA31" s="415"/>
      <c r="BB31" s="252"/>
      <c r="BC31" s="252"/>
      <c r="BD31" s="252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</row>
    <row r="32" spans="1:69" ht="12.75" customHeight="1">
      <c r="A32" s="413" t="s">
        <v>55</v>
      </c>
      <c r="B32" s="925">
        <v>36</v>
      </c>
      <c r="C32" s="525"/>
      <c r="D32" s="925">
        <v>4</v>
      </c>
      <c r="E32" s="525"/>
      <c r="F32" s="939"/>
      <c r="G32" s="630"/>
      <c r="H32" s="926"/>
      <c r="I32" s="527"/>
      <c r="J32" s="926"/>
      <c r="K32" s="535"/>
      <c r="L32" s="527"/>
      <c r="M32" s="925">
        <v>12</v>
      </c>
      <c r="N32" s="525"/>
      <c r="O32" s="926">
        <f t="shared" si="1"/>
        <v>52</v>
      </c>
      <c r="P32" s="527"/>
      <c r="Q32" s="275"/>
      <c r="R32" s="275"/>
      <c r="S32" s="275"/>
      <c r="T32" s="275"/>
      <c r="U32" s="938"/>
      <c r="V32" s="535"/>
      <c r="W32" s="535"/>
      <c r="X32" s="535"/>
      <c r="Y32" s="535"/>
      <c r="Z32" s="527"/>
      <c r="AA32" s="928"/>
      <c r="AB32" s="535"/>
      <c r="AC32" s="527"/>
      <c r="AD32" s="928"/>
      <c r="AE32" s="535"/>
      <c r="AF32" s="527"/>
      <c r="AG32" s="275"/>
      <c r="AH32" s="275"/>
      <c r="AI32" s="275"/>
      <c r="AJ32" s="275"/>
      <c r="AK32" s="414"/>
      <c r="AL32" s="414"/>
      <c r="AM32" s="414"/>
      <c r="AN32" s="414"/>
      <c r="AO32" s="414"/>
      <c r="AP32" s="414"/>
      <c r="AQ32" s="414"/>
      <c r="AR32" s="414"/>
      <c r="AS32" s="415"/>
      <c r="AT32" s="415"/>
      <c r="AU32" s="415"/>
      <c r="AV32" s="415"/>
      <c r="AW32" s="415"/>
      <c r="AX32" s="415"/>
      <c r="AY32" s="415"/>
      <c r="AZ32" s="415"/>
      <c r="BA32" s="415"/>
      <c r="BB32" s="252"/>
      <c r="BC32" s="252"/>
      <c r="BD32" s="252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</row>
    <row r="33" spans="1:69" ht="12.75" customHeight="1">
      <c r="A33" s="416" t="s">
        <v>56</v>
      </c>
      <c r="B33" s="926">
        <f>18+9</f>
        <v>27</v>
      </c>
      <c r="C33" s="527"/>
      <c r="D33" s="926">
        <v>3</v>
      </c>
      <c r="E33" s="527"/>
      <c r="F33" s="941">
        <v>5</v>
      </c>
      <c r="G33" s="535"/>
      <c r="H33" s="926">
        <v>2</v>
      </c>
      <c r="I33" s="527"/>
      <c r="J33" s="926">
        <v>4</v>
      </c>
      <c r="K33" s="535"/>
      <c r="L33" s="527"/>
      <c r="M33" s="926">
        <v>2</v>
      </c>
      <c r="N33" s="527"/>
      <c r="O33" s="926">
        <f t="shared" si="1"/>
        <v>43</v>
      </c>
      <c r="P33" s="527"/>
      <c r="Q33" s="104"/>
      <c r="R33" s="83"/>
      <c r="S33" s="104"/>
      <c r="T33" s="104"/>
      <c r="U33" s="104"/>
      <c r="V33" s="104"/>
      <c r="W33" s="104"/>
      <c r="X33" s="83"/>
      <c r="Y33" s="104"/>
      <c r="Z33" s="104"/>
      <c r="AA33" s="104"/>
      <c r="AB33" s="104"/>
      <c r="AC33" s="104"/>
      <c r="AD33" s="27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</row>
    <row r="34" spans="1:69" ht="12.75" customHeight="1">
      <c r="A34" s="104"/>
      <c r="B34" s="83"/>
      <c r="C34" s="104"/>
      <c r="D34" s="104"/>
      <c r="E34" s="104"/>
      <c r="F34" s="104"/>
      <c r="G34" s="104"/>
      <c r="H34" s="83"/>
      <c r="I34" s="104"/>
      <c r="J34" s="104"/>
      <c r="K34" s="104"/>
      <c r="L34" s="104"/>
      <c r="M34" s="104"/>
      <c r="N34" s="27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</row>
    <row r="35" spans="1:69" ht="18" customHeight="1">
      <c r="A35" s="654" t="s">
        <v>87</v>
      </c>
      <c r="B35" s="529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</row>
    <row r="36" spans="1:69" ht="33" customHeight="1">
      <c r="A36" s="114"/>
      <c r="B36" s="116"/>
      <c r="C36" s="114"/>
      <c r="D36" s="940" t="s">
        <v>480</v>
      </c>
      <c r="E36" s="672" t="s">
        <v>89</v>
      </c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70"/>
      <c r="U36" s="652" t="s">
        <v>90</v>
      </c>
      <c r="V36" s="535"/>
      <c r="W36" s="535"/>
      <c r="X36" s="535"/>
      <c r="Y36" s="535"/>
      <c r="Z36" s="535"/>
      <c r="AA36" s="535"/>
      <c r="AB36" s="535"/>
      <c r="AC36" s="662" t="s">
        <v>91</v>
      </c>
      <c r="AD36" s="570"/>
      <c r="AE36" s="653" t="s">
        <v>92</v>
      </c>
      <c r="AF36" s="535"/>
      <c r="AG36" s="535"/>
      <c r="AH36" s="535"/>
      <c r="AI36" s="535"/>
      <c r="AJ36" s="535"/>
      <c r="AK36" s="535"/>
      <c r="AL36" s="535"/>
      <c r="AM36" s="535"/>
      <c r="AN36" s="527"/>
      <c r="AO36" s="673" t="s">
        <v>93</v>
      </c>
      <c r="AP36" s="570"/>
      <c r="AQ36" s="655" t="s">
        <v>94</v>
      </c>
      <c r="AR36" s="556"/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70"/>
      <c r="BG36" s="117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</row>
    <row r="37" spans="1:69" ht="22.5" customHeight="1">
      <c r="A37" s="114"/>
      <c r="B37" s="116"/>
      <c r="C37" s="114"/>
      <c r="D37" s="670"/>
      <c r="E37" s="663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73"/>
      <c r="U37" s="666" t="s">
        <v>95</v>
      </c>
      <c r="V37" s="570"/>
      <c r="W37" s="666" t="s">
        <v>96</v>
      </c>
      <c r="X37" s="570"/>
      <c r="Y37" s="667" t="s">
        <v>97</v>
      </c>
      <c r="Z37" s="570"/>
      <c r="AA37" s="667" t="s">
        <v>98</v>
      </c>
      <c r="AB37" s="570"/>
      <c r="AC37" s="663"/>
      <c r="AD37" s="573"/>
      <c r="AE37" s="664" t="s">
        <v>99</v>
      </c>
      <c r="AF37" s="573"/>
      <c r="AG37" s="674" t="s">
        <v>100</v>
      </c>
      <c r="AH37" s="535"/>
      <c r="AI37" s="535"/>
      <c r="AJ37" s="535"/>
      <c r="AK37" s="535"/>
      <c r="AL37" s="535"/>
      <c r="AM37" s="535"/>
      <c r="AN37" s="527"/>
      <c r="AO37" s="663"/>
      <c r="AP37" s="573"/>
      <c r="AQ37" s="616"/>
      <c r="AR37" s="548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0"/>
      <c r="BG37" s="118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</row>
    <row r="38" spans="1:69" ht="19.5" customHeight="1">
      <c r="A38" s="114"/>
      <c r="B38" s="116"/>
      <c r="C38" s="114"/>
      <c r="D38" s="670"/>
      <c r="E38" s="663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73"/>
      <c r="U38" s="663"/>
      <c r="V38" s="573"/>
      <c r="W38" s="663"/>
      <c r="X38" s="573"/>
      <c r="Y38" s="663"/>
      <c r="Z38" s="573"/>
      <c r="AA38" s="663"/>
      <c r="AB38" s="573"/>
      <c r="AC38" s="663"/>
      <c r="AD38" s="573"/>
      <c r="AE38" s="529"/>
      <c r="AF38" s="573"/>
      <c r="AG38" s="666" t="s">
        <v>101</v>
      </c>
      <c r="AH38" s="570"/>
      <c r="AI38" s="665" t="s">
        <v>102</v>
      </c>
      <c r="AJ38" s="630"/>
      <c r="AK38" s="630"/>
      <c r="AL38" s="630"/>
      <c r="AM38" s="630"/>
      <c r="AN38" s="525"/>
      <c r="AO38" s="663"/>
      <c r="AP38" s="573"/>
      <c r="AQ38" s="526" t="s">
        <v>103</v>
      </c>
      <c r="AR38" s="535"/>
      <c r="AS38" s="535"/>
      <c r="AT38" s="527"/>
      <c r="AU38" s="526" t="s">
        <v>104</v>
      </c>
      <c r="AV38" s="535"/>
      <c r="AW38" s="535"/>
      <c r="AX38" s="527"/>
      <c r="AY38" s="526" t="s">
        <v>105</v>
      </c>
      <c r="AZ38" s="535"/>
      <c r="BA38" s="535"/>
      <c r="BB38" s="527"/>
      <c r="BC38" s="526" t="s">
        <v>106</v>
      </c>
      <c r="BD38" s="535"/>
      <c r="BE38" s="535"/>
      <c r="BF38" s="527"/>
      <c r="BG38" s="119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</row>
    <row r="39" spans="1:69" ht="24" customHeight="1">
      <c r="A39" s="114"/>
      <c r="B39" s="116"/>
      <c r="C39" s="114"/>
      <c r="D39" s="670"/>
      <c r="E39" s="663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73"/>
      <c r="U39" s="663"/>
      <c r="V39" s="573"/>
      <c r="W39" s="663"/>
      <c r="X39" s="573"/>
      <c r="Y39" s="663"/>
      <c r="Z39" s="573"/>
      <c r="AA39" s="663"/>
      <c r="AB39" s="573"/>
      <c r="AC39" s="663"/>
      <c r="AD39" s="573"/>
      <c r="AE39" s="529"/>
      <c r="AF39" s="573"/>
      <c r="AG39" s="663"/>
      <c r="AH39" s="573"/>
      <c r="AI39" s="666" t="s">
        <v>107</v>
      </c>
      <c r="AJ39" s="570"/>
      <c r="AK39" s="667" t="s">
        <v>108</v>
      </c>
      <c r="AL39" s="570"/>
      <c r="AM39" s="666" t="s">
        <v>109</v>
      </c>
      <c r="AN39" s="570"/>
      <c r="AO39" s="663"/>
      <c r="AP39" s="573"/>
      <c r="AQ39" s="679" t="s">
        <v>110</v>
      </c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70"/>
      <c r="BG39" s="119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</row>
    <row r="40" spans="1:69" ht="24" customHeight="1">
      <c r="A40" s="114"/>
      <c r="B40" s="116"/>
      <c r="C40" s="114"/>
      <c r="D40" s="670"/>
      <c r="E40" s="663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73"/>
      <c r="U40" s="663"/>
      <c r="V40" s="573"/>
      <c r="W40" s="663"/>
      <c r="X40" s="573"/>
      <c r="Y40" s="663"/>
      <c r="Z40" s="573"/>
      <c r="AA40" s="663"/>
      <c r="AB40" s="573"/>
      <c r="AC40" s="663"/>
      <c r="AD40" s="573"/>
      <c r="AE40" s="529"/>
      <c r="AF40" s="573"/>
      <c r="AG40" s="663"/>
      <c r="AH40" s="573"/>
      <c r="AI40" s="663"/>
      <c r="AJ40" s="573"/>
      <c r="AK40" s="663"/>
      <c r="AL40" s="573"/>
      <c r="AM40" s="663"/>
      <c r="AN40" s="573"/>
      <c r="AO40" s="663"/>
      <c r="AP40" s="573"/>
      <c r="AQ40" s="668">
        <v>1</v>
      </c>
      <c r="AR40" s="546"/>
      <c r="AS40" s="675">
        <v>2</v>
      </c>
      <c r="AT40" s="546"/>
      <c r="AU40" s="668">
        <v>3</v>
      </c>
      <c r="AV40" s="546"/>
      <c r="AW40" s="675">
        <v>4</v>
      </c>
      <c r="AX40" s="546"/>
      <c r="AY40" s="668">
        <v>5</v>
      </c>
      <c r="AZ40" s="546"/>
      <c r="BA40" s="675">
        <v>6</v>
      </c>
      <c r="BB40" s="546"/>
      <c r="BC40" s="668">
        <v>7</v>
      </c>
      <c r="BD40" s="546"/>
      <c r="BE40" s="668">
        <v>8</v>
      </c>
      <c r="BF40" s="527"/>
      <c r="BG40" s="119"/>
      <c r="BH40" s="43"/>
      <c r="BI40" s="115"/>
      <c r="BJ40" s="115"/>
      <c r="BK40" s="115"/>
      <c r="BL40" s="115"/>
      <c r="BM40" s="115"/>
      <c r="BN40" s="115"/>
      <c r="BO40" s="115"/>
      <c r="BP40" s="115"/>
      <c r="BQ40" s="115"/>
    </row>
    <row r="41" spans="1:69" ht="24" customHeight="1">
      <c r="A41" s="114"/>
      <c r="B41" s="116"/>
      <c r="C41" s="114"/>
      <c r="D41" s="670"/>
      <c r="E41" s="663"/>
      <c r="F41" s="529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73"/>
      <c r="U41" s="663"/>
      <c r="V41" s="573"/>
      <c r="W41" s="663"/>
      <c r="X41" s="573"/>
      <c r="Y41" s="663"/>
      <c r="Z41" s="573"/>
      <c r="AA41" s="663"/>
      <c r="AB41" s="573"/>
      <c r="AC41" s="663"/>
      <c r="AD41" s="573"/>
      <c r="AE41" s="529"/>
      <c r="AF41" s="573"/>
      <c r="AG41" s="663"/>
      <c r="AH41" s="573"/>
      <c r="AI41" s="663"/>
      <c r="AJ41" s="573"/>
      <c r="AK41" s="663"/>
      <c r="AL41" s="573"/>
      <c r="AM41" s="663"/>
      <c r="AN41" s="573"/>
      <c r="AO41" s="663"/>
      <c r="AP41" s="573"/>
      <c r="AQ41" s="526" t="s">
        <v>111</v>
      </c>
      <c r="AR41" s="535"/>
      <c r="AS41" s="535"/>
      <c r="AT41" s="535"/>
      <c r="AU41" s="535"/>
      <c r="AV41" s="535"/>
      <c r="AW41" s="535"/>
      <c r="AX41" s="535"/>
      <c r="AY41" s="535"/>
      <c r="AZ41" s="535"/>
      <c r="BA41" s="535"/>
      <c r="BB41" s="535"/>
      <c r="BC41" s="535"/>
      <c r="BD41" s="535"/>
      <c r="BE41" s="535"/>
      <c r="BF41" s="527"/>
      <c r="BG41" s="119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</row>
    <row r="42" spans="1:69" ht="28.5" customHeight="1">
      <c r="A42" s="114"/>
      <c r="B42" s="116"/>
      <c r="C42" s="114"/>
      <c r="D42" s="671"/>
      <c r="E42" s="616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0"/>
      <c r="U42" s="663"/>
      <c r="V42" s="573"/>
      <c r="W42" s="663"/>
      <c r="X42" s="573"/>
      <c r="Y42" s="616"/>
      <c r="Z42" s="540"/>
      <c r="AA42" s="616"/>
      <c r="AB42" s="540"/>
      <c r="AC42" s="663"/>
      <c r="AD42" s="573"/>
      <c r="AE42" s="529"/>
      <c r="AF42" s="573"/>
      <c r="AG42" s="663"/>
      <c r="AH42" s="573"/>
      <c r="AI42" s="663"/>
      <c r="AJ42" s="573"/>
      <c r="AK42" s="663"/>
      <c r="AL42" s="573"/>
      <c r="AM42" s="663"/>
      <c r="AN42" s="573"/>
      <c r="AO42" s="663"/>
      <c r="AP42" s="573"/>
      <c r="AQ42" s="676">
        <v>18</v>
      </c>
      <c r="AR42" s="677"/>
      <c r="AS42" s="678">
        <v>18</v>
      </c>
      <c r="AT42" s="677"/>
      <c r="AU42" s="676">
        <v>18</v>
      </c>
      <c r="AV42" s="677"/>
      <c r="AW42" s="678">
        <v>18</v>
      </c>
      <c r="AX42" s="677"/>
      <c r="AY42" s="676">
        <v>18</v>
      </c>
      <c r="AZ42" s="677"/>
      <c r="BA42" s="678">
        <v>18</v>
      </c>
      <c r="BB42" s="573"/>
      <c r="BC42" s="678">
        <v>18</v>
      </c>
      <c r="BD42" s="677"/>
      <c r="BE42" s="654">
        <v>9</v>
      </c>
      <c r="BF42" s="573"/>
      <c r="BG42" s="119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</row>
    <row r="43" spans="1:69" ht="15.75" customHeight="1">
      <c r="A43" s="121"/>
      <c r="B43" s="116"/>
      <c r="C43" s="121"/>
      <c r="D43" s="122">
        <v>1</v>
      </c>
      <c r="E43" s="680">
        <v>2</v>
      </c>
      <c r="F43" s="535"/>
      <c r="G43" s="535"/>
      <c r="H43" s="535"/>
      <c r="I43" s="535"/>
      <c r="J43" s="535"/>
      <c r="K43" s="535"/>
      <c r="L43" s="535"/>
      <c r="M43" s="535"/>
      <c r="N43" s="535"/>
      <c r="O43" s="535"/>
      <c r="P43" s="535"/>
      <c r="Q43" s="535"/>
      <c r="R43" s="535"/>
      <c r="S43" s="535"/>
      <c r="T43" s="535"/>
      <c r="U43" s="680">
        <v>3</v>
      </c>
      <c r="V43" s="527"/>
      <c r="W43" s="680">
        <v>4</v>
      </c>
      <c r="X43" s="535"/>
      <c r="Y43" s="680">
        <v>5</v>
      </c>
      <c r="Z43" s="527"/>
      <c r="AA43" s="680">
        <v>6</v>
      </c>
      <c r="AB43" s="535"/>
      <c r="AC43" s="680">
        <v>7</v>
      </c>
      <c r="AD43" s="527"/>
      <c r="AE43" s="680">
        <v>8</v>
      </c>
      <c r="AF43" s="527"/>
      <c r="AG43" s="681">
        <v>9</v>
      </c>
      <c r="AH43" s="535"/>
      <c r="AI43" s="680">
        <v>10</v>
      </c>
      <c r="AJ43" s="527"/>
      <c r="AK43" s="681">
        <v>11</v>
      </c>
      <c r="AL43" s="535"/>
      <c r="AM43" s="680">
        <v>12</v>
      </c>
      <c r="AN43" s="527"/>
      <c r="AO43" s="681">
        <v>13</v>
      </c>
      <c r="AP43" s="535"/>
      <c r="AQ43" s="680">
        <v>14</v>
      </c>
      <c r="AR43" s="527"/>
      <c r="AS43" s="681">
        <v>15</v>
      </c>
      <c r="AT43" s="535"/>
      <c r="AU43" s="680">
        <v>16</v>
      </c>
      <c r="AV43" s="527"/>
      <c r="AW43" s="681">
        <v>17</v>
      </c>
      <c r="AX43" s="535"/>
      <c r="AY43" s="680">
        <v>18</v>
      </c>
      <c r="AZ43" s="527"/>
      <c r="BA43" s="681">
        <v>19</v>
      </c>
      <c r="BB43" s="535"/>
      <c r="BC43" s="680">
        <v>20</v>
      </c>
      <c r="BD43" s="527"/>
      <c r="BE43" s="681">
        <v>21</v>
      </c>
      <c r="BF43" s="527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</row>
    <row r="44" spans="1:69" ht="28.5" customHeight="1">
      <c r="A44" s="121"/>
      <c r="B44" s="116"/>
      <c r="C44" s="121"/>
      <c r="D44" s="660" t="s">
        <v>112</v>
      </c>
      <c r="E44" s="535"/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5"/>
      <c r="BB44" s="535"/>
      <c r="BC44" s="535"/>
      <c r="BD44" s="535"/>
      <c r="BE44" s="535"/>
      <c r="BF44" s="527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</row>
    <row r="45" spans="1:69" ht="25.5" customHeight="1">
      <c r="A45" s="71"/>
      <c r="B45" s="116"/>
      <c r="C45" s="71"/>
      <c r="D45" s="534" t="s">
        <v>113</v>
      </c>
      <c r="E45" s="535"/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5"/>
      <c r="BB45" s="535"/>
      <c r="BC45" s="535"/>
      <c r="BD45" s="535"/>
      <c r="BE45" s="535"/>
      <c r="BF45" s="527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</row>
    <row r="46" spans="1:69" ht="25.5" customHeight="1">
      <c r="A46" s="43"/>
      <c r="B46" s="116"/>
      <c r="C46" s="123"/>
      <c r="D46" s="124" t="s">
        <v>114</v>
      </c>
      <c r="E46" s="943" t="s">
        <v>481</v>
      </c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6"/>
      <c r="Q46" s="556"/>
      <c r="R46" s="556"/>
      <c r="S46" s="556"/>
      <c r="T46" s="556"/>
      <c r="U46" s="658"/>
      <c r="V46" s="570"/>
      <c r="W46" s="657">
        <v>1</v>
      </c>
      <c r="X46" s="659"/>
      <c r="Y46" s="658"/>
      <c r="Z46" s="570"/>
      <c r="AA46" s="657">
        <v>1</v>
      </c>
      <c r="AB46" s="659"/>
      <c r="AC46" s="658">
        <v>2</v>
      </c>
      <c r="AD46" s="570"/>
      <c r="AE46" s="658">
        <f t="shared" ref="AE46:AE64" si="2">AC46*30</f>
        <v>60</v>
      </c>
      <c r="AF46" s="570"/>
      <c r="AG46" s="658">
        <f t="shared" ref="AG46:AG62" si="3">AI46+AK46+AM46</f>
        <v>36</v>
      </c>
      <c r="AH46" s="570"/>
      <c r="AI46" s="658">
        <v>18</v>
      </c>
      <c r="AJ46" s="570"/>
      <c r="AK46" s="657">
        <v>18</v>
      </c>
      <c r="AL46" s="556"/>
      <c r="AM46" s="658"/>
      <c r="AN46" s="570"/>
      <c r="AO46" s="658">
        <f t="shared" ref="AO46:AO64" si="4">AE46-AG46</f>
        <v>24</v>
      </c>
      <c r="AP46" s="570"/>
      <c r="AQ46" s="658">
        <v>2</v>
      </c>
      <c r="AR46" s="659"/>
      <c r="AS46" s="657"/>
      <c r="AT46" s="570"/>
      <c r="AU46" s="658"/>
      <c r="AV46" s="659"/>
      <c r="AW46" s="657"/>
      <c r="AX46" s="659"/>
      <c r="AY46" s="658"/>
      <c r="AZ46" s="659"/>
      <c r="BA46" s="657"/>
      <c r="BB46" s="659"/>
      <c r="BC46" s="658"/>
      <c r="BD46" s="659"/>
      <c r="BE46" s="657"/>
      <c r="BF46" s="570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</row>
    <row r="47" spans="1:69" ht="25.5" customHeight="1">
      <c r="A47" s="43"/>
      <c r="B47" s="116"/>
      <c r="C47" s="125"/>
      <c r="D47" s="126" t="s">
        <v>116</v>
      </c>
      <c r="E47" s="494" t="s">
        <v>482</v>
      </c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508"/>
      <c r="V47" s="497"/>
      <c r="W47" s="515">
        <v>2</v>
      </c>
      <c r="X47" s="499"/>
      <c r="Y47" s="508"/>
      <c r="Z47" s="497"/>
      <c r="AA47" s="515">
        <v>2</v>
      </c>
      <c r="AB47" s="499"/>
      <c r="AC47" s="508">
        <v>2</v>
      </c>
      <c r="AD47" s="497"/>
      <c r="AE47" s="508">
        <f t="shared" si="2"/>
        <v>60</v>
      </c>
      <c r="AF47" s="497"/>
      <c r="AG47" s="515">
        <f t="shared" si="3"/>
        <v>36</v>
      </c>
      <c r="AH47" s="495"/>
      <c r="AI47" s="508">
        <v>18</v>
      </c>
      <c r="AJ47" s="497"/>
      <c r="AK47" s="515">
        <v>18</v>
      </c>
      <c r="AL47" s="495"/>
      <c r="AM47" s="508"/>
      <c r="AN47" s="497"/>
      <c r="AO47" s="515">
        <f t="shared" si="4"/>
        <v>24</v>
      </c>
      <c r="AP47" s="495"/>
      <c r="AQ47" s="508"/>
      <c r="AR47" s="499"/>
      <c r="AS47" s="538">
        <v>2</v>
      </c>
      <c r="AT47" s="497"/>
      <c r="AU47" s="515"/>
      <c r="AV47" s="499"/>
      <c r="AW47" s="538"/>
      <c r="AX47" s="495"/>
      <c r="AY47" s="508"/>
      <c r="AZ47" s="499"/>
      <c r="BA47" s="538"/>
      <c r="BB47" s="497"/>
      <c r="BC47" s="508"/>
      <c r="BD47" s="499"/>
      <c r="BE47" s="515"/>
      <c r="BF47" s="497"/>
      <c r="BG47" s="43"/>
      <c r="BH47" s="128"/>
      <c r="BI47" s="43"/>
      <c r="BJ47" s="43"/>
      <c r="BK47" s="43"/>
      <c r="BL47" s="43"/>
      <c r="BM47" s="43"/>
      <c r="BN47" s="43"/>
      <c r="BO47" s="43"/>
      <c r="BP47" s="43"/>
      <c r="BQ47" s="43"/>
    </row>
    <row r="48" spans="1:69" ht="30" customHeight="1">
      <c r="A48" s="43"/>
      <c r="B48" s="129"/>
      <c r="C48" s="130"/>
      <c r="D48" s="126" t="s">
        <v>118</v>
      </c>
      <c r="E48" s="494" t="s">
        <v>483</v>
      </c>
      <c r="F48" s="495"/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508"/>
      <c r="V48" s="497"/>
      <c r="W48" s="515">
        <v>2.4</v>
      </c>
      <c r="X48" s="499"/>
      <c r="Y48" s="508"/>
      <c r="Z48" s="497"/>
      <c r="AA48" s="515">
        <v>1.3</v>
      </c>
      <c r="AB48" s="499"/>
      <c r="AC48" s="508">
        <v>5</v>
      </c>
      <c r="AD48" s="497"/>
      <c r="AE48" s="508">
        <f t="shared" si="2"/>
        <v>150</v>
      </c>
      <c r="AF48" s="497"/>
      <c r="AG48" s="508">
        <f t="shared" si="3"/>
        <v>144</v>
      </c>
      <c r="AH48" s="497"/>
      <c r="AI48" s="508"/>
      <c r="AJ48" s="497"/>
      <c r="AK48" s="515">
        <v>144</v>
      </c>
      <c r="AL48" s="495"/>
      <c r="AM48" s="508"/>
      <c r="AN48" s="497"/>
      <c r="AO48" s="508">
        <f t="shared" si="4"/>
        <v>6</v>
      </c>
      <c r="AP48" s="497"/>
      <c r="AQ48" s="508">
        <v>2</v>
      </c>
      <c r="AR48" s="499"/>
      <c r="AS48" s="515">
        <v>2</v>
      </c>
      <c r="AT48" s="497"/>
      <c r="AU48" s="508">
        <v>2</v>
      </c>
      <c r="AV48" s="499"/>
      <c r="AW48" s="515">
        <v>2</v>
      </c>
      <c r="AX48" s="499"/>
      <c r="AY48" s="508"/>
      <c r="AZ48" s="499"/>
      <c r="BA48" s="515"/>
      <c r="BB48" s="499"/>
      <c r="BC48" s="508"/>
      <c r="BD48" s="499"/>
      <c r="BE48" s="515"/>
      <c r="BF48" s="497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</row>
    <row r="49" spans="1:69" ht="27.75" customHeight="1">
      <c r="A49" s="43"/>
      <c r="B49" s="129"/>
      <c r="C49" s="131"/>
      <c r="D49" s="126" t="s">
        <v>120</v>
      </c>
      <c r="E49" s="494" t="s">
        <v>121</v>
      </c>
      <c r="F49" s="495"/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508"/>
      <c r="V49" s="497"/>
      <c r="W49" s="515">
        <v>2.4</v>
      </c>
      <c r="X49" s="495"/>
      <c r="Y49" s="508"/>
      <c r="Z49" s="497"/>
      <c r="AA49" s="515">
        <v>1.3</v>
      </c>
      <c r="AB49" s="495"/>
      <c r="AC49" s="508">
        <v>6</v>
      </c>
      <c r="AD49" s="497"/>
      <c r="AE49" s="508">
        <f t="shared" si="2"/>
        <v>180</v>
      </c>
      <c r="AF49" s="497"/>
      <c r="AG49" s="508">
        <f t="shared" si="3"/>
        <v>144</v>
      </c>
      <c r="AH49" s="497"/>
      <c r="AI49" s="508"/>
      <c r="AJ49" s="497"/>
      <c r="AK49" s="515">
        <v>144</v>
      </c>
      <c r="AL49" s="497"/>
      <c r="AM49" s="508"/>
      <c r="AN49" s="497"/>
      <c r="AO49" s="508">
        <f t="shared" si="4"/>
        <v>36</v>
      </c>
      <c r="AP49" s="497"/>
      <c r="AQ49" s="508">
        <v>2</v>
      </c>
      <c r="AR49" s="499"/>
      <c r="AS49" s="538">
        <v>2</v>
      </c>
      <c r="AT49" s="497"/>
      <c r="AU49" s="508">
        <v>2</v>
      </c>
      <c r="AV49" s="499"/>
      <c r="AW49" s="538">
        <v>2</v>
      </c>
      <c r="AX49" s="497"/>
      <c r="AY49" s="508"/>
      <c r="AZ49" s="495"/>
      <c r="BA49" s="538"/>
      <c r="BB49" s="497"/>
      <c r="BC49" s="508"/>
      <c r="BD49" s="495"/>
      <c r="BE49" s="538"/>
      <c r="BF49" s="497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</row>
    <row r="50" spans="1:69" ht="25.5" customHeight="1">
      <c r="A50" s="43"/>
      <c r="B50" s="116"/>
      <c r="C50" s="132"/>
      <c r="D50" s="126" t="s">
        <v>122</v>
      </c>
      <c r="E50" s="494" t="s">
        <v>123</v>
      </c>
      <c r="F50" s="495"/>
      <c r="G50" s="495"/>
      <c r="H50" s="495"/>
      <c r="I50" s="495"/>
      <c r="J50" s="495"/>
      <c r="K50" s="495"/>
      <c r="L50" s="495"/>
      <c r="M50" s="495"/>
      <c r="N50" s="495"/>
      <c r="O50" s="495"/>
      <c r="P50" s="495"/>
      <c r="Q50" s="495"/>
      <c r="R50" s="495"/>
      <c r="S50" s="495"/>
      <c r="T50" s="497"/>
      <c r="U50" s="508"/>
      <c r="V50" s="497"/>
      <c r="W50" s="515">
        <v>7</v>
      </c>
      <c r="X50" s="499"/>
      <c r="Y50" s="508"/>
      <c r="Z50" s="497"/>
      <c r="AA50" s="515">
        <v>7</v>
      </c>
      <c r="AB50" s="497"/>
      <c r="AC50" s="515">
        <v>4</v>
      </c>
      <c r="AD50" s="495"/>
      <c r="AE50" s="508">
        <f t="shared" si="2"/>
        <v>120</v>
      </c>
      <c r="AF50" s="497"/>
      <c r="AG50" s="508">
        <f t="shared" si="3"/>
        <v>72</v>
      </c>
      <c r="AH50" s="497"/>
      <c r="AI50" s="508">
        <v>36</v>
      </c>
      <c r="AJ50" s="497"/>
      <c r="AK50" s="508">
        <v>36</v>
      </c>
      <c r="AL50" s="497"/>
      <c r="AM50" s="538"/>
      <c r="AN50" s="497"/>
      <c r="AO50" s="508">
        <f t="shared" si="4"/>
        <v>48</v>
      </c>
      <c r="AP50" s="497"/>
      <c r="AQ50" s="508"/>
      <c r="AR50" s="499"/>
      <c r="AS50" s="515"/>
      <c r="AT50" s="499"/>
      <c r="AU50" s="508"/>
      <c r="AV50" s="499"/>
      <c r="AW50" s="515"/>
      <c r="AX50" s="499"/>
      <c r="AY50" s="508"/>
      <c r="AZ50" s="499"/>
      <c r="BA50" s="515"/>
      <c r="BB50" s="499"/>
      <c r="BC50" s="508">
        <v>4</v>
      </c>
      <c r="BD50" s="499"/>
      <c r="BE50" s="515"/>
      <c r="BF50" s="497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</row>
    <row r="51" spans="1:69" ht="25.5" customHeight="1">
      <c r="A51" s="43"/>
      <c r="B51" s="116"/>
      <c r="C51" s="132"/>
      <c r="D51" s="126" t="s">
        <v>124</v>
      </c>
      <c r="E51" s="494" t="s">
        <v>125</v>
      </c>
      <c r="F51" s="495"/>
      <c r="G51" s="495"/>
      <c r="H51" s="495"/>
      <c r="I51" s="495"/>
      <c r="J51" s="495"/>
      <c r="K51" s="495"/>
      <c r="L51" s="495"/>
      <c r="M51" s="495"/>
      <c r="N51" s="495"/>
      <c r="O51" s="495"/>
      <c r="P51" s="495"/>
      <c r="Q51" s="495"/>
      <c r="R51" s="495"/>
      <c r="S51" s="495"/>
      <c r="T51" s="497"/>
      <c r="U51" s="508"/>
      <c r="V51" s="497"/>
      <c r="W51" s="515">
        <v>7</v>
      </c>
      <c r="X51" s="499"/>
      <c r="Y51" s="508"/>
      <c r="Z51" s="499"/>
      <c r="AA51" s="508">
        <v>7</v>
      </c>
      <c r="AB51" s="499"/>
      <c r="AC51" s="508">
        <v>4</v>
      </c>
      <c r="AD51" s="499"/>
      <c r="AE51" s="508">
        <f t="shared" si="2"/>
        <v>120</v>
      </c>
      <c r="AF51" s="497"/>
      <c r="AG51" s="508">
        <f t="shared" si="3"/>
        <v>72</v>
      </c>
      <c r="AH51" s="497"/>
      <c r="AI51" s="508">
        <v>36</v>
      </c>
      <c r="AJ51" s="497"/>
      <c r="AK51" s="508">
        <v>28</v>
      </c>
      <c r="AL51" s="497"/>
      <c r="AM51" s="515">
        <v>8</v>
      </c>
      <c r="AN51" s="499"/>
      <c r="AO51" s="508">
        <f t="shared" si="4"/>
        <v>48</v>
      </c>
      <c r="AP51" s="497"/>
      <c r="AQ51" s="508"/>
      <c r="AR51" s="499"/>
      <c r="AS51" s="515"/>
      <c r="AT51" s="499"/>
      <c r="AU51" s="508"/>
      <c r="AV51" s="499"/>
      <c r="AW51" s="515"/>
      <c r="AX51" s="499"/>
      <c r="AY51" s="508"/>
      <c r="AZ51" s="499"/>
      <c r="BA51" s="515"/>
      <c r="BB51" s="499"/>
      <c r="BC51" s="508">
        <v>4</v>
      </c>
      <c r="BD51" s="499"/>
      <c r="BE51" s="515"/>
      <c r="BF51" s="497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</row>
    <row r="52" spans="1:69" ht="25.5" customHeight="1">
      <c r="A52" s="43"/>
      <c r="B52" s="116"/>
      <c r="C52" s="129"/>
      <c r="D52" s="126" t="s">
        <v>126</v>
      </c>
      <c r="E52" s="695" t="s">
        <v>135</v>
      </c>
      <c r="F52" s="523"/>
      <c r="G52" s="523"/>
      <c r="H52" s="523"/>
      <c r="I52" s="523"/>
      <c r="J52" s="523"/>
      <c r="K52" s="523"/>
      <c r="L52" s="523"/>
      <c r="M52" s="523"/>
      <c r="N52" s="523"/>
      <c r="O52" s="523"/>
      <c r="P52" s="523"/>
      <c r="Q52" s="523"/>
      <c r="R52" s="523"/>
      <c r="S52" s="523"/>
      <c r="T52" s="521"/>
      <c r="U52" s="686">
        <v>1.2</v>
      </c>
      <c r="V52" s="523"/>
      <c r="W52" s="688">
        <v>1.3</v>
      </c>
      <c r="X52" s="521"/>
      <c r="Y52" s="688"/>
      <c r="Z52" s="521"/>
      <c r="AA52" s="688" t="s">
        <v>136</v>
      </c>
      <c r="AB52" s="523"/>
      <c r="AC52" s="688">
        <v>20</v>
      </c>
      <c r="AD52" s="521"/>
      <c r="AE52" s="688">
        <f t="shared" si="2"/>
        <v>600</v>
      </c>
      <c r="AF52" s="521"/>
      <c r="AG52" s="688">
        <f t="shared" si="3"/>
        <v>360</v>
      </c>
      <c r="AH52" s="521"/>
      <c r="AI52" s="688">
        <v>180</v>
      </c>
      <c r="AJ52" s="521"/>
      <c r="AK52" s="688">
        <v>180</v>
      </c>
      <c r="AL52" s="521"/>
      <c r="AM52" s="686"/>
      <c r="AN52" s="523"/>
      <c r="AO52" s="688">
        <f t="shared" si="4"/>
        <v>240</v>
      </c>
      <c r="AP52" s="521"/>
      <c r="AQ52" s="688">
        <v>8</v>
      </c>
      <c r="AR52" s="532"/>
      <c r="AS52" s="687">
        <v>8</v>
      </c>
      <c r="AT52" s="521"/>
      <c r="AU52" s="688">
        <v>4</v>
      </c>
      <c r="AV52" s="532"/>
      <c r="AW52" s="687"/>
      <c r="AX52" s="521"/>
      <c r="AY52" s="688"/>
      <c r="AZ52" s="532"/>
      <c r="BA52" s="687"/>
      <c r="BB52" s="521"/>
      <c r="BC52" s="686"/>
      <c r="BD52" s="532"/>
      <c r="BE52" s="687"/>
      <c r="BF52" s="521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</row>
    <row r="53" spans="1:69" ht="25.5" customHeight="1">
      <c r="A53" s="43"/>
      <c r="B53" s="116"/>
      <c r="C53" s="129"/>
      <c r="D53" s="126" t="s">
        <v>128</v>
      </c>
      <c r="E53" s="494" t="s">
        <v>138</v>
      </c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7"/>
      <c r="U53" s="691">
        <v>1.2</v>
      </c>
      <c r="V53" s="497"/>
      <c r="W53" s="692"/>
      <c r="X53" s="497"/>
      <c r="Y53" s="692"/>
      <c r="Z53" s="497"/>
      <c r="AA53" s="692">
        <v>1.2</v>
      </c>
      <c r="AB53" s="495"/>
      <c r="AC53" s="692">
        <v>12</v>
      </c>
      <c r="AD53" s="497"/>
      <c r="AE53" s="692">
        <f t="shared" si="2"/>
        <v>360</v>
      </c>
      <c r="AF53" s="497"/>
      <c r="AG53" s="692">
        <f t="shared" si="3"/>
        <v>198</v>
      </c>
      <c r="AH53" s="497"/>
      <c r="AI53" s="692">
        <v>108</v>
      </c>
      <c r="AJ53" s="497"/>
      <c r="AK53" s="692">
        <v>72</v>
      </c>
      <c r="AL53" s="497"/>
      <c r="AM53" s="691">
        <v>18</v>
      </c>
      <c r="AN53" s="495"/>
      <c r="AO53" s="692">
        <f t="shared" si="4"/>
        <v>162</v>
      </c>
      <c r="AP53" s="497"/>
      <c r="AQ53" s="692">
        <v>4</v>
      </c>
      <c r="AR53" s="495"/>
      <c r="AS53" s="696">
        <v>7</v>
      </c>
      <c r="AT53" s="497"/>
      <c r="AU53" s="692"/>
      <c r="AV53" s="495"/>
      <c r="AW53" s="696"/>
      <c r="AX53" s="497"/>
      <c r="AY53" s="692"/>
      <c r="AZ53" s="499"/>
      <c r="BA53" s="691"/>
      <c r="BB53" s="497"/>
      <c r="BC53" s="691"/>
      <c r="BD53" s="499"/>
      <c r="BE53" s="691"/>
      <c r="BF53" s="497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</row>
    <row r="54" spans="1:69" ht="25.5" customHeight="1">
      <c r="A54" s="43"/>
      <c r="B54" s="116"/>
      <c r="C54" s="129"/>
      <c r="D54" s="126" t="s">
        <v>130</v>
      </c>
      <c r="E54" s="494" t="s">
        <v>140</v>
      </c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7"/>
      <c r="U54" s="691">
        <v>2</v>
      </c>
      <c r="V54" s="497"/>
      <c r="W54" s="692">
        <v>1</v>
      </c>
      <c r="X54" s="497"/>
      <c r="Y54" s="692"/>
      <c r="Z54" s="497"/>
      <c r="AA54" s="692">
        <v>1.2</v>
      </c>
      <c r="AB54" s="495"/>
      <c r="AC54" s="692">
        <v>5</v>
      </c>
      <c r="AD54" s="497"/>
      <c r="AE54" s="692">
        <f t="shared" si="2"/>
        <v>150</v>
      </c>
      <c r="AF54" s="497"/>
      <c r="AG54" s="692">
        <f t="shared" si="3"/>
        <v>90</v>
      </c>
      <c r="AH54" s="497"/>
      <c r="AI54" s="692">
        <v>36</v>
      </c>
      <c r="AJ54" s="497"/>
      <c r="AK54" s="692">
        <v>36</v>
      </c>
      <c r="AL54" s="497"/>
      <c r="AM54" s="691">
        <v>18</v>
      </c>
      <c r="AN54" s="495"/>
      <c r="AO54" s="692">
        <f t="shared" si="4"/>
        <v>60</v>
      </c>
      <c r="AP54" s="497"/>
      <c r="AQ54" s="692">
        <v>2</v>
      </c>
      <c r="AR54" s="495"/>
      <c r="AS54" s="696">
        <v>3</v>
      </c>
      <c r="AT54" s="497"/>
      <c r="AU54" s="692"/>
      <c r="AV54" s="495"/>
      <c r="AW54" s="696"/>
      <c r="AX54" s="497"/>
      <c r="AY54" s="692"/>
      <c r="AZ54" s="499"/>
      <c r="BA54" s="691"/>
      <c r="BB54" s="497"/>
      <c r="BC54" s="691"/>
      <c r="BD54" s="499"/>
      <c r="BE54" s="691"/>
      <c r="BF54" s="497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</row>
    <row r="55" spans="1:69" ht="25.5" customHeight="1">
      <c r="A55" s="43"/>
      <c r="B55" s="116"/>
      <c r="C55" s="132"/>
      <c r="D55" s="126" t="s">
        <v>132</v>
      </c>
      <c r="E55" s="494" t="s">
        <v>142</v>
      </c>
      <c r="F55" s="495"/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7"/>
      <c r="U55" s="508"/>
      <c r="V55" s="497"/>
      <c r="W55" s="515">
        <v>1</v>
      </c>
      <c r="X55" s="499"/>
      <c r="Y55" s="508"/>
      <c r="Z55" s="499"/>
      <c r="AA55" s="508"/>
      <c r="AB55" s="499"/>
      <c r="AC55" s="508">
        <v>2</v>
      </c>
      <c r="AD55" s="499"/>
      <c r="AE55" s="508">
        <f t="shared" si="2"/>
        <v>60</v>
      </c>
      <c r="AF55" s="499"/>
      <c r="AG55" s="508">
        <f t="shared" si="3"/>
        <v>34</v>
      </c>
      <c r="AH55" s="497"/>
      <c r="AI55" s="508">
        <v>2</v>
      </c>
      <c r="AJ55" s="497"/>
      <c r="AK55" s="508"/>
      <c r="AL55" s="497"/>
      <c r="AM55" s="515">
        <v>32</v>
      </c>
      <c r="AN55" s="499"/>
      <c r="AO55" s="508">
        <f t="shared" si="4"/>
        <v>26</v>
      </c>
      <c r="AP55" s="499"/>
      <c r="AQ55" s="508">
        <v>2</v>
      </c>
      <c r="AR55" s="499"/>
      <c r="AS55" s="515"/>
      <c r="AT55" s="499"/>
      <c r="AU55" s="508"/>
      <c r="AV55" s="499"/>
      <c r="AW55" s="515"/>
      <c r="AX55" s="499"/>
      <c r="AY55" s="508"/>
      <c r="AZ55" s="499"/>
      <c r="BA55" s="515"/>
      <c r="BB55" s="499"/>
      <c r="BC55" s="508"/>
      <c r="BD55" s="499"/>
      <c r="BE55" s="515"/>
      <c r="BF55" s="497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</row>
    <row r="56" spans="1:69" ht="25.5" customHeight="1">
      <c r="A56" s="43"/>
      <c r="B56" s="116"/>
      <c r="C56" s="129"/>
      <c r="D56" s="417" t="s">
        <v>134</v>
      </c>
      <c r="E56" s="944" t="s">
        <v>144</v>
      </c>
      <c r="F56" s="495"/>
      <c r="G56" s="495"/>
      <c r="H56" s="495"/>
      <c r="I56" s="495"/>
      <c r="J56" s="495"/>
      <c r="K56" s="495"/>
      <c r="L56" s="495"/>
      <c r="M56" s="495"/>
      <c r="N56" s="495"/>
      <c r="O56" s="495"/>
      <c r="P56" s="495"/>
      <c r="Q56" s="495"/>
      <c r="R56" s="495"/>
      <c r="S56" s="495"/>
      <c r="T56" s="497"/>
      <c r="U56" s="692">
        <v>1</v>
      </c>
      <c r="V56" s="497"/>
      <c r="W56" s="692">
        <v>1.2</v>
      </c>
      <c r="X56" s="497"/>
      <c r="Y56" s="692"/>
      <c r="Z56" s="497"/>
      <c r="AA56" s="692" t="s">
        <v>145</v>
      </c>
      <c r="AB56" s="497"/>
      <c r="AC56" s="692">
        <v>10</v>
      </c>
      <c r="AD56" s="497"/>
      <c r="AE56" s="692">
        <f t="shared" si="2"/>
        <v>300</v>
      </c>
      <c r="AF56" s="497"/>
      <c r="AG56" s="692">
        <f t="shared" si="3"/>
        <v>150</v>
      </c>
      <c r="AH56" s="497"/>
      <c r="AI56" s="692">
        <v>46</v>
      </c>
      <c r="AJ56" s="497"/>
      <c r="AK56" s="692">
        <v>18</v>
      </c>
      <c r="AL56" s="497"/>
      <c r="AM56" s="692">
        <v>86</v>
      </c>
      <c r="AN56" s="497"/>
      <c r="AO56" s="692">
        <f t="shared" si="4"/>
        <v>150</v>
      </c>
      <c r="AP56" s="497"/>
      <c r="AQ56" s="692">
        <v>5</v>
      </c>
      <c r="AR56" s="499"/>
      <c r="AS56" s="696">
        <v>3</v>
      </c>
      <c r="AT56" s="497"/>
      <c r="AU56" s="692"/>
      <c r="AV56" s="499"/>
      <c r="AW56" s="696"/>
      <c r="AX56" s="497"/>
      <c r="AY56" s="692"/>
      <c r="AZ56" s="499"/>
      <c r="BA56" s="696"/>
      <c r="BB56" s="497"/>
      <c r="BC56" s="692"/>
      <c r="BD56" s="499"/>
      <c r="BE56" s="696"/>
      <c r="BF56" s="497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</row>
    <row r="57" spans="1:69" ht="25.5" customHeight="1">
      <c r="A57" s="43"/>
      <c r="B57" s="116"/>
      <c r="C57" s="116"/>
      <c r="D57" s="126" t="s">
        <v>137</v>
      </c>
      <c r="E57" s="519" t="s">
        <v>147</v>
      </c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1"/>
      <c r="U57" s="701"/>
      <c r="V57" s="501"/>
      <c r="W57" s="700">
        <v>1</v>
      </c>
      <c r="X57" s="501"/>
      <c r="Y57" s="700"/>
      <c r="Z57" s="501"/>
      <c r="AA57" s="700">
        <v>1</v>
      </c>
      <c r="AB57" s="503"/>
      <c r="AC57" s="700">
        <v>3</v>
      </c>
      <c r="AD57" s="501"/>
      <c r="AE57" s="700">
        <f t="shared" si="2"/>
        <v>90</v>
      </c>
      <c r="AF57" s="501"/>
      <c r="AG57" s="700">
        <f t="shared" si="3"/>
        <v>54</v>
      </c>
      <c r="AH57" s="501"/>
      <c r="AI57" s="700">
        <v>18</v>
      </c>
      <c r="AJ57" s="501"/>
      <c r="AK57" s="700"/>
      <c r="AL57" s="501"/>
      <c r="AM57" s="701">
        <v>36</v>
      </c>
      <c r="AN57" s="503"/>
      <c r="AO57" s="700">
        <f t="shared" si="4"/>
        <v>36</v>
      </c>
      <c r="AP57" s="501"/>
      <c r="AQ57" s="700">
        <v>3</v>
      </c>
      <c r="AR57" s="503"/>
      <c r="AS57" s="703"/>
      <c r="AT57" s="501"/>
      <c r="AU57" s="700"/>
      <c r="AV57" s="503"/>
      <c r="AW57" s="703"/>
      <c r="AX57" s="501"/>
      <c r="AY57" s="700"/>
      <c r="AZ57" s="516"/>
      <c r="BA57" s="701"/>
      <c r="BB57" s="501"/>
      <c r="BC57" s="701"/>
      <c r="BD57" s="516"/>
      <c r="BE57" s="701"/>
      <c r="BF57" s="501"/>
      <c r="BG57" s="43"/>
      <c r="BH57" s="43"/>
      <c r="BI57" s="8"/>
      <c r="BJ57" s="43"/>
      <c r="BK57" s="43"/>
      <c r="BL57" s="43"/>
      <c r="BM57" s="43"/>
      <c r="BN57" s="43"/>
      <c r="BO57" s="43"/>
      <c r="BP57" s="43"/>
      <c r="BQ57" s="43"/>
    </row>
    <row r="58" spans="1:69" ht="25.5" customHeight="1">
      <c r="A58" s="43"/>
      <c r="B58" s="116"/>
      <c r="C58" s="132"/>
      <c r="D58" s="126" t="s">
        <v>139</v>
      </c>
      <c r="E58" s="494" t="s">
        <v>149</v>
      </c>
      <c r="F58" s="495"/>
      <c r="G58" s="495"/>
      <c r="H58" s="495"/>
      <c r="I58" s="495"/>
      <c r="J58" s="495"/>
      <c r="K58" s="495"/>
      <c r="L58" s="495"/>
      <c r="M58" s="495"/>
      <c r="N58" s="495"/>
      <c r="O58" s="495"/>
      <c r="P58" s="495"/>
      <c r="Q58" s="495"/>
      <c r="R58" s="495"/>
      <c r="S58" s="495"/>
      <c r="T58" s="497"/>
      <c r="U58" s="508">
        <v>3</v>
      </c>
      <c r="V58" s="497"/>
      <c r="W58" s="515"/>
      <c r="X58" s="499"/>
      <c r="Y58" s="508"/>
      <c r="Z58" s="499"/>
      <c r="AA58" s="508">
        <v>3</v>
      </c>
      <c r="AB58" s="499"/>
      <c r="AC58" s="508">
        <v>8</v>
      </c>
      <c r="AD58" s="499"/>
      <c r="AE58" s="508">
        <f t="shared" si="2"/>
        <v>240</v>
      </c>
      <c r="AF58" s="497"/>
      <c r="AG58" s="508">
        <f t="shared" si="3"/>
        <v>144</v>
      </c>
      <c r="AH58" s="497"/>
      <c r="AI58" s="508">
        <v>72</v>
      </c>
      <c r="AJ58" s="497"/>
      <c r="AK58" s="508">
        <v>54</v>
      </c>
      <c r="AL58" s="497"/>
      <c r="AM58" s="515">
        <v>18</v>
      </c>
      <c r="AN58" s="499"/>
      <c r="AO58" s="508">
        <f t="shared" si="4"/>
        <v>96</v>
      </c>
      <c r="AP58" s="497"/>
      <c r="AQ58" s="508"/>
      <c r="AR58" s="499"/>
      <c r="AS58" s="515"/>
      <c r="AT58" s="499"/>
      <c r="AU58" s="508">
        <v>8</v>
      </c>
      <c r="AV58" s="499"/>
      <c r="AW58" s="515"/>
      <c r="AX58" s="499"/>
      <c r="AY58" s="508"/>
      <c r="AZ58" s="499"/>
      <c r="BA58" s="515"/>
      <c r="BB58" s="499"/>
      <c r="BC58" s="508"/>
      <c r="BD58" s="499"/>
      <c r="BE58" s="515"/>
      <c r="BF58" s="497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</row>
    <row r="59" spans="1:69" ht="25.5" customHeight="1">
      <c r="A59" s="43"/>
      <c r="B59" s="116"/>
      <c r="C59" s="132"/>
      <c r="D59" s="126" t="s">
        <v>141</v>
      </c>
      <c r="E59" s="494" t="s">
        <v>151</v>
      </c>
      <c r="F59" s="495"/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7"/>
      <c r="U59" s="508">
        <v>4</v>
      </c>
      <c r="V59" s="497"/>
      <c r="W59" s="515"/>
      <c r="X59" s="499"/>
      <c r="Y59" s="508"/>
      <c r="Z59" s="499"/>
      <c r="AA59" s="508">
        <v>4</v>
      </c>
      <c r="AB59" s="499"/>
      <c r="AC59" s="508">
        <v>7.5</v>
      </c>
      <c r="AD59" s="499"/>
      <c r="AE59" s="508">
        <f t="shared" si="2"/>
        <v>225</v>
      </c>
      <c r="AF59" s="497"/>
      <c r="AG59" s="508">
        <f t="shared" si="3"/>
        <v>126</v>
      </c>
      <c r="AH59" s="497"/>
      <c r="AI59" s="508">
        <v>54</v>
      </c>
      <c r="AJ59" s="497"/>
      <c r="AK59" s="508">
        <v>36</v>
      </c>
      <c r="AL59" s="497"/>
      <c r="AM59" s="515">
        <v>36</v>
      </c>
      <c r="AN59" s="499"/>
      <c r="AO59" s="508">
        <f t="shared" si="4"/>
        <v>99</v>
      </c>
      <c r="AP59" s="497"/>
      <c r="AQ59" s="508"/>
      <c r="AR59" s="499"/>
      <c r="AS59" s="515"/>
      <c r="AT59" s="499"/>
      <c r="AU59" s="508"/>
      <c r="AV59" s="499"/>
      <c r="AW59" s="515">
        <v>7</v>
      </c>
      <c r="AX59" s="499"/>
      <c r="AY59" s="508"/>
      <c r="AZ59" s="499"/>
      <c r="BA59" s="515"/>
      <c r="BB59" s="499"/>
      <c r="BC59" s="508"/>
      <c r="BD59" s="499"/>
      <c r="BE59" s="515"/>
      <c r="BF59" s="497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</row>
    <row r="60" spans="1:69" ht="25.5" customHeight="1">
      <c r="A60" s="43"/>
      <c r="B60" s="116"/>
      <c r="C60" s="132"/>
      <c r="D60" s="126" t="s">
        <v>143</v>
      </c>
      <c r="E60" s="494" t="s">
        <v>153</v>
      </c>
      <c r="F60" s="495"/>
      <c r="G60" s="495"/>
      <c r="H60" s="495"/>
      <c r="I60" s="495"/>
      <c r="J60" s="495"/>
      <c r="K60" s="495"/>
      <c r="L60" s="495"/>
      <c r="M60" s="495"/>
      <c r="N60" s="495"/>
      <c r="O60" s="495"/>
      <c r="P60" s="495"/>
      <c r="Q60" s="495"/>
      <c r="R60" s="495"/>
      <c r="S60" s="495"/>
      <c r="T60" s="497"/>
      <c r="U60" s="508">
        <v>4</v>
      </c>
      <c r="V60" s="497"/>
      <c r="W60" s="515"/>
      <c r="X60" s="499"/>
      <c r="Y60" s="508"/>
      <c r="Z60" s="499"/>
      <c r="AA60" s="508">
        <v>4</v>
      </c>
      <c r="AB60" s="499"/>
      <c r="AC60" s="508">
        <v>6.5</v>
      </c>
      <c r="AD60" s="499"/>
      <c r="AE60" s="508">
        <f t="shared" si="2"/>
        <v>195</v>
      </c>
      <c r="AF60" s="497"/>
      <c r="AG60" s="508">
        <f t="shared" si="3"/>
        <v>126</v>
      </c>
      <c r="AH60" s="497"/>
      <c r="AI60" s="508">
        <v>54</v>
      </c>
      <c r="AJ60" s="497"/>
      <c r="AK60" s="508">
        <v>36</v>
      </c>
      <c r="AL60" s="497"/>
      <c r="AM60" s="515">
        <v>36</v>
      </c>
      <c r="AN60" s="499"/>
      <c r="AO60" s="508">
        <f t="shared" si="4"/>
        <v>69</v>
      </c>
      <c r="AP60" s="497"/>
      <c r="AQ60" s="508"/>
      <c r="AR60" s="499"/>
      <c r="AS60" s="515"/>
      <c r="AT60" s="499"/>
      <c r="AU60" s="508"/>
      <c r="AV60" s="499"/>
      <c r="AW60" s="515">
        <v>7</v>
      </c>
      <c r="AX60" s="499"/>
      <c r="AY60" s="508"/>
      <c r="AZ60" s="499"/>
      <c r="BA60" s="515"/>
      <c r="BB60" s="499"/>
      <c r="BC60" s="508"/>
      <c r="BD60" s="499"/>
      <c r="BE60" s="515"/>
      <c r="BF60" s="497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</row>
    <row r="61" spans="1:69" ht="25.5" customHeight="1">
      <c r="A61" s="43"/>
      <c r="B61" s="116"/>
      <c r="C61" s="132"/>
      <c r="D61" s="126" t="s">
        <v>146</v>
      </c>
      <c r="E61" s="494" t="s">
        <v>155</v>
      </c>
      <c r="F61" s="495"/>
      <c r="G61" s="495"/>
      <c r="H61" s="495"/>
      <c r="I61" s="495"/>
      <c r="J61" s="495"/>
      <c r="K61" s="495"/>
      <c r="L61" s="495"/>
      <c r="M61" s="495"/>
      <c r="N61" s="495"/>
      <c r="O61" s="495"/>
      <c r="P61" s="495"/>
      <c r="Q61" s="495"/>
      <c r="R61" s="495"/>
      <c r="S61" s="495"/>
      <c r="T61" s="497"/>
      <c r="U61" s="508">
        <v>5</v>
      </c>
      <c r="V61" s="497"/>
      <c r="W61" s="515"/>
      <c r="X61" s="499"/>
      <c r="Y61" s="508"/>
      <c r="Z61" s="499"/>
      <c r="AA61" s="508">
        <v>5</v>
      </c>
      <c r="AB61" s="499"/>
      <c r="AC61" s="508">
        <v>5</v>
      </c>
      <c r="AD61" s="499"/>
      <c r="AE61" s="508">
        <f t="shared" si="2"/>
        <v>150</v>
      </c>
      <c r="AF61" s="497"/>
      <c r="AG61" s="508">
        <f t="shared" si="3"/>
        <v>72</v>
      </c>
      <c r="AH61" s="497"/>
      <c r="AI61" s="508">
        <v>36</v>
      </c>
      <c r="AJ61" s="497"/>
      <c r="AK61" s="508">
        <v>18</v>
      </c>
      <c r="AL61" s="497"/>
      <c r="AM61" s="515">
        <v>18</v>
      </c>
      <c r="AN61" s="499"/>
      <c r="AO61" s="508">
        <f t="shared" si="4"/>
        <v>78</v>
      </c>
      <c r="AP61" s="497"/>
      <c r="AQ61" s="508"/>
      <c r="AR61" s="499"/>
      <c r="AS61" s="515"/>
      <c r="AT61" s="499"/>
      <c r="AU61" s="508"/>
      <c r="AV61" s="499"/>
      <c r="AW61" s="515"/>
      <c r="AX61" s="499"/>
      <c r="AY61" s="508">
        <v>4</v>
      </c>
      <c r="AZ61" s="499"/>
      <c r="BA61" s="515"/>
      <c r="BB61" s="499"/>
      <c r="BC61" s="508"/>
      <c r="BD61" s="499"/>
      <c r="BE61" s="515"/>
      <c r="BF61" s="497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</row>
    <row r="62" spans="1:69" ht="25.5" customHeight="1">
      <c r="A62" s="43"/>
      <c r="B62" s="116"/>
      <c r="C62" s="132"/>
      <c r="D62" s="126" t="s">
        <v>148</v>
      </c>
      <c r="E62" s="695" t="s">
        <v>484</v>
      </c>
      <c r="F62" s="523"/>
      <c r="G62" s="523"/>
      <c r="H62" s="523"/>
      <c r="I62" s="523"/>
      <c r="J62" s="523"/>
      <c r="K62" s="523"/>
      <c r="L62" s="523"/>
      <c r="M62" s="523"/>
      <c r="N62" s="523"/>
      <c r="O62" s="523"/>
      <c r="P62" s="523"/>
      <c r="Q62" s="523"/>
      <c r="R62" s="523"/>
      <c r="S62" s="523"/>
      <c r="T62" s="521"/>
      <c r="U62" s="520">
        <v>5</v>
      </c>
      <c r="V62" s="521"/>
      <c r="W62" s="522"/>
      <c r="X62" s="532"/>
      <c r="Y62" s="520"/>
      <c r="Z62" s="521"/>
      <c r="AA62" s="522">
        <v>5</v>
      </c>
      <c r="AB62" s="521"/>
      <c r="AC62" s="522">
        <v>6</v>
      </c>
      <c r="AD62" s="523"/>
      <c r="AE62" s="508">
        <f t="shared" si="2"/>
        <v>180</v>
      </c>
      <c r="AF62" s="497"/>
      <c r="AG62" s="508">
        <f t="shared" si="3"/>
        <v>108</v>
      </c>
      <c r="AH62" s="497"/>
      <c r="AI62" s="520">
        <v>54</v>
      </c>
      <c r="AJ62" s="521"/>
      <c r="AK62" s="520">
        <v>36</v>
      </c>
      <c r="AL62" s="521"/>
      <c r="AM62" s="945">
        <v>18</v>
      </c>
      <c r="AN62" s="521"/>
      <c r="AO62" s="508">
        <f t="shared" si="4"/>
        <v>72</v>
      </c>
      <c r="AP62" s="497"/>
      <c r="AQ62" s="520"/>
      <c r="AR62" s="532"/>
      <c r="AS62" s="945"/>
      <c r="AT62" s="521"/>
      <c r="AU62" s="520"/>
      <c r="AV62" s="532"/>
      <c r="AW62" s="945"/>
      <c r="AX62" s="521"/>
      <c r="AY62" s="520">
        <v>6</v>
      </c>
      <c r="AZ62" s="532"/>
      <c r="BA62" s="945"/>
      <c r="BB62" s="523"/>
      <c r="BC62" s="520"/>
      <c r="BD62" s="532"/>
      <c r="BE62" s="522"/>
      <c r="BF62" s="521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</row>
    <row r="63" spans="1:69" ht="25.5" customHeight="1">
      <c r="A63" s="43"/>
      <c r="B63" s="116"/>
      <c r="C63" s="132"/>
      <c r="D63" s="126" t="s">
        <v>181</v>
      </c>
      <c r="E63" s="494" t="s">
        <v>182</v>
      </c>
      <c r="F63" s="495"/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5"/>
      <c r="T63" s="497"/>
      <c r="U63" s="508"/>
      <c r="V63" s="497"/>
      <c r="W63" s="508">
        <v>8</v>
      </c>
      <c r="X63" s="497"/>
      <c r="Y63" s="508"/>
      <c r="Z63" s="497"/>
      <c r="AA63" s="508"/>
      <c r="AB63" s="497"/>
      <c r="AC63" s="508">
        <v>6</v>
      </c>
      <c r="AD63" s="497"/>
      <c r="AE63" s="508">
        <f t="shared" si="2"/>
        <v>180</v>
      </c>
      <c r="AF63" s="497"/>
      <c r="AG63" s="508"/>
      <c r="AH63" s="497"/>
      <c r="AI63" s="508"/>
      <c r="AJ63" s="497"/>
      <c r="AK63" s="508"/>
      <c r="AL63" s="497"/>
      <c r="AM63" s="508"/>
      <c r="AN63" s="497"/>
      <c r="AO63" s="508">
        <f t="shared" si="4"/>
        <v>180</v>
      </c>
      <c r="AP63" s="497"/>
      <c r="AQ63" s="508"/>
      <c r="AR63" s="499"/>
      <c r="AS63" s="538"/>
      <c r="AT63" s="497"/>
      <c r="AU63" s="508"/>
      <c r="AV63" s="499"/>
      <c r="AW63" s="538"/>
      <c r="AX63" s="497"/>
      <c r="AY63" s="508"/>
      <c r="AZ63" s="499"/>
      <c r="BA63" s="538"/>
      <c r="BB63" s="497"/>
      <c r="BC63" s="508"/>
      <c r="BD63" s="499"/>
      <c r="BE63" s="538" t="s">
        <v>183</v>
      </c>
      <c r="BF63" s="497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</row>
    <row r="64" spans="1:69" ht="25.5" customHeight="1">
      <c r="A64" s="43"/>
      <c r="B64" s="116"/>
      <c r="C64" s="132"/>
      <c r="D64" s="126" t="s">
        <v>184</v>
      </c>
      <c r="E64" s="519" t="s">
        <v>85</v>
      </c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1"/>
      <c r="U64" s="500"/>
      <c r="V64" s="501"/>
      <c r="W64" s="502"/>
      <c r="X64" s="516"/>
      <c r="Y64" s="500"/>
      <c r="Z64" s="516"/>
      <c r="AA64" s="500"/>
      <c r="AB64" s="516"/>
      <c r="AC64" s="500">
        <v>6</v>
      </c>
      <c r="AD64" s="501"/>
      <c r="AE64" s="500">
        <f t="shared" si="2"/>
        <v>180</v>
      </c>
      <c r="AF64" s="501"/>
      <c r="AG64" s="500"/>
      <c r="AH64" s="501"/>
      <c r="AI64" s="500"/>
      <c r="AJ64" s="501"/>
      <c r="AK64" s="500"/>
      <c r="AL64" s="501"/>
      <c r="AM64" s="502"/>
      <c r="AN64" s="516"/>
      <c r="AO64" s="500">
        <f t="shared" si="4"/>
        <v>180</v>
      </c>
      <c r="AP64" s="501"/>
      <c r="AQ64" s="500"/>
      <c r="AR64" s="516"/>
      <c r="AS64" s="502"/>
      <c r="AT64" s="516"/>
      <c r="AU64" s="500"/>
      <c r="AV64" s="516"/>
      <c r="AW64" s="502"/>
      <c r="AX64" s="516"/>
      <c r="AY64" s="500"/>
      <c r="AZ64" s="516"/>
      <c r="BA64" s="502"/>
      <c r="BB64" s="516"/>
      <c r="BC64" s="500"/>
      <c r="BD64" s="516"/>
      <c r="BE64" s="502" t="s">
        <v>183</v>
      </c>
      <c r="BF64" s="501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</row>
    <row r="65" spans="1:69" ht="25.5" customHeight="1">
      <c r="A65" s="145"/>
      <c r="B65" s="116"/>
      <c r="C65" s="116"/>
      <c r="D65" s="536" t="s">
        <v>158</v>
      </c>
      <c r="E65" s="535"/>
      <c r="F65" s="535"/>
      <c r="G65" s="535"/>
      <c r="H65" s="535"/>
      <c r="I65" s="535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27"/>
      <c r="U65" s="526">
        <v>11</v>
      </c>
      <c r="V65" s="527"/>
      <c r="W65" s="705">
        <v>15</v>
      </c>
      <c r="X65" s="527"/>
      <c r="Y65" s="526">
        <v>0</v>
      </c>
      <c r="Z65" s="527"/>
      <c r="AA65" s="526">
        <v>25</v>
      </c>
      <c r="AB65" s="527"/>
      <c r="AC65" s="526">
        <f>SUM(AC46:AD64)</f>
        <v>120</v>
      </c>
      <c r="AD65" s="527"/>
      <c r="AE65" s="526">
        <f>SUM(AE46:AF62)</f>
        <v>3240</v>
      </c>
      <c r="AF65" s="527"/>
      <c r="AG65" s="526">
        <f>SUM(AG46:AH62)</f>
        <v>1966</v>
      </c>
      <c r="AH65" s="527"/>
      <c r="AI65" s="526">
        <f>SUM(AI46:AJ62)</f>
        <v>768</v>
      </c>
      <c r="AJ65" s="527"/>
      <c r="AK65" s="526">
        <f>SUM(AK46:AL62)</f>
        <v>874</v>
      </c>
      <c r="AL65" s="527"/>
      <c r="AM65" s="526">
        <f>SUM(AM46:AN62)</f>
        <v>324</v>
      </c>
      <c r="AN65" s="527"/>
      <c r="AO65" s="526">
        <f>SUM(AO46:AP62)</f>
        <v>1274</v>
      </c>
      <c r="AP65" s="527"/>
      <c r="AQ65" s="526">
        <f>SUM(AQ46:AR62)</f>
        <v>30</v>
      </c>
      <c r="AR65" s="546"/>
      <c r="AS65" s="907">
        <f>SUM(AS46:AT62)</f>
        <v>27</v>
      </c>
      <c r="AT65" s="527"/>
      <c r="AU65" s="526">
        <f>SUM(AU46:AV62)</f>
        <v>16</v>
      </c>
      <c r="AV65" s="546"/>
      <c r="AW65" s="907">
        <f>SUM(AW46:AX62)</f>
        <v>18</v>
      </c>
      <c r="AX65" s="527"/>
      <c r="AY65" s="526">
        <f>SUM(AY46:AZ62)</f>
        <v>10</v>
      </c>
      <c r="AZ65" s="546"/>
      <c r="BA65" s="907">
        <f>SUM(BA46:BB62)</f>
        <v>0</v>
      </c>
      <c r="BB65" s="527"/>
      <c r="BC65" s="526">
        <f>SUM(BC46:BD62)</f>
        <v>8</v>
      </c>
      <c r="BD65" s="546"/>
      <c r="BE65" s="907">
        <f>SUM(BE46:BF62)</f>
        <v>0</v>
      </c>
      <c r="BF65" s="527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</row>
    <row r="66" spans="1:69" ht="27" customHeight="1">
      <c r="A66" s="43"/>
      <c r="B66" s="116"/>
      <c r="C66" s="132"/>
      <c r="D66" s="534" t="s">
        <v>159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S66" s="535"/>
      <c r="AT66" s="535"/>
      <c r="AU66" s="535"/>
      <c r="AV66" s="535"/>
      <c r="AW66" s="535"/>
      <c r="AX66" s="535"/>
      <c r="AY66" s="535"/>
      <c r="AZ66" s="535"/>
      <c r="BA66" s="535"/>
      <c r="BB66" s="535"/>
      <c r="BC66" s="535"/>
      <c r="BD66" s="535"/>
      <c r="BE66" s="535"/>
      <c r="BF66" s="527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</row>
    <row r="67" spans="1:69" ht="25.5" customHeight="1">
      <c r="A67" s="43"/>
      <c r="B67" s="129"/>
      <c r="C67" s="147"/>
      <c r="D67" s="126" t="s">
        <v>162</v>
      </c>
      <c r="E67" s="946" t="s">
        <v>446</v>
      </c>
      <c r="F67" s="586"/>
      <c r="G67" s="586"/>
      <c r="H67" s="586"/>
      <c r="I67" s="586"/>
      <c r="J67" s="586"/>
      <c r="K67" s="586"/>
      <c r="L67" s="586"/>
      <c r="M67" s="586"/>
      <c r="N67" s="586"/>
      <c r="O67" s="586"/>
      <c r="P67" s="586"/>
      <c r="Q67" s="586"/>
      <c r="R67" s="586"/>
      <c r="S67" s="586"/>
      <c r="T67" s="698"/>
      <c r="U67" s="520"/>
      <c r="V67" s="521"/>
      <c r="W67" s="891">
        <v>3.4</v>
      </c>
      <c r="X67" s="698"/>
      <c r="Y67" s="520"/>
      <c r="Z67" s="521"/>
      <c r="AA67" s="522"/>
      <c r="AB67" s="523"/>
      <c r="AC67" s="947">
        <v>4</v>
      </c>
      <c r="AD67" s="587"/>
      <c r="AE67" s="520">
        <f t="shared" ref="AE67:AE84" si="5">AC67*30</f>
        <v>120</v>
      </c>
      <c r="AF67" s="521"/>
      <c r="AG67" s="531">
        <f t="shared" ref="AG67:AG84" si="6">AI67+AK67+AM67</f>
        <v>36</v>
      </c>
      <c r="AH67" s="521"/>
      <c r="AI67" s="522">
        <v>18</v>
      </c>
      <c r="AJ67" s="521"/>
      <c r="AK67" s="520">
        <v>0</v>
      </c>
      <c r="AL67" s="521"/>
      <c r="AM67" s="572">
        <v>18</v>
      </c>
      <c r="AN67" s="573"/>
      <c r="AO67" s="572">
        <f t="shared" ref="AO67:AO84" si="7">AE67-AG67</f>
        <v>84</v>
      </c>
      <c r="AP67" s="529"/>
      <c r="AQ67" s="531"/>
      <c r="AR67" s="532"/>
      <c r="AS67" s="530">
        <v>2</v>
      </c>
      <c r="AT67" s="521"/>
      <c r="AU67" s="531"/>
      <c r="AV67" s="532"/>
      <c r="AW67" s="533"/>
      <c r="AX67" s="521"/>
      <c r="AY67" s="531"/>
      <c r="AZ67" s="532"/>
      <c r="BA67" s="530"/>
      <c r="BB67" s="521"/>
      <c r="BC67" s="531"/>
      <c r="BD67" s="532"/>
      <c r="BE67" s="533"/>
      <c r="BF67" s="521"/>
      <c r="BG67" s="148"/>
      <c r="BH67" s="43"/>
      <c r="BI67" s="43"/>
      <c r="BJ67" s="43"/>
      <c r="BK67" s="43"/>
      <c r="BL67" s="43"/>
      <c r="BM67" s="43"/>
      <c r="BN67" s="43"/>
      <c r="BO67" s="43"/>
      <c r="BP67" s="43"/>
      <c r="BQ67" s="43"/>
    </row>
    <row r="68" spans="1:69" ht="46.5" customHeight="1">
      <c r="A68" s="146"/>
      <c r="B68" s="129"/>
      <c r="C68" s="147"/>
      <c r="D68" s="126" t="s">
        <v>160</v>
      </c>
      <c r="E68" s="948" t="s">
        <v>447</v>
      </c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7"/>
      <c r="U68" s="520"/>
      <c r="V68" s="521"/>
      <c r="W68" s="895">
        <v>3</v>
      </c>
      <c r="X68" s="587"/>
      <c r="Y68" s="531"/>
      <c r="Z68" s="521"/>
      <c r="AA68" s="530">
        <v>3</v>
      </c>
      <c r="AB68" s="532"/>
      <c r="AC68" s="895">
        <v>4</v>
      </c>
      <c r="AD68" s="698"/>
      <c r="AE68" s="530">
        <f t="shared" si="5"/>
        <v>120</v>
      </c>
      <c r="AF68" s="532"/>
      <c r="AG68" s="531">
        <f t="shared" si="6"/>
        <v>72</v>
      </c>
      <c r="AH68" s="521"/>
      <c r="AI68" s="530">
        <v>14</v>
      </c>
      <c r="AJ68" s="532"/>
      <c r="AK68" s="531"/>
      <c r="AL68" s="521"/>
      <c r="AM68" s="496">
        <v>58</v>
      </c>
      <c r="AN68" s="499"/>
      <c r="AO68" s="496">
        <f t="shared" si="7"/>
        <v>48</v>
      </c>
      <c r="AP68" s="497"/>
      <c r="AQ68" s="530"/>
      <c r="AR68" s="532"/>
      <c r="AS68" s="533"/>
      <c r="AT68" s="532"/>
      <c r="AU68" s="531">
        <v>4</v>
      </c>
      <c r="AV68" s="532"/>
      <c r="AW68" s="533"/>
      <c r="AX68" s="521"/>
      <c r="AY68" s="530"/>
      <c r="AZ68" s="532"/>
      <c r="BA68" s="533"/>
      <c r="BB68" s="532"/>
      <c r="BC68" s="531"/>
      <c r="BD68" s="532"/>
      <c r="BE68" s="533"/>
      <c r="BF68" s="521"/>
      <c r="BG68" s="148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</row>
    <row r="69" spans="1:69" ht="42" customHeight="1">
      <c r="A69" s="150"/>
      <c r="B69" s="129"/>
      <c r="C69" s="147"/>
      <c r="D69" s="126" t="s">
        <v>169</v>
      </c>
      <c r="E69" s="898" t="s">
        <v>485</v>
      </c>
      <c r="F69" s="495"/>
      <c r="G69" s="495"/>
      <c r="H69" s="495"/>
      <c r="I69" s="495"/>
      <c r="J69" s="495"/>
      <c r="K69" s="495"/>
      <c r="L69" s="495"/>
      <c r="M69" s="495"/>
      <c r="N69" s="495"/>
      <c r="O69" s="495"/>
      <c r="P69" s="495"/>
      <c r="Q69" s="495"/>
      <c r="R69" s="495"/>
      <c r="S69" s="495"/>
      <c r="T69" s="497"/>
      <c r="U69" s="508"/>
      <c r="V69" s="497"/>
      <c r="W69" s="893">
        <v>4</v>
      </c>
      <c r="X69" s="497"/>
      <c r="Y69" s="508"/>
      <c r="Z69" s="497"/>
      <c r="AA69" s="508">
        <v>4</v>
      </c>
      <c r="AB69" s="497"/>
      <c r="AC69" s="893">
        <v>4</v>
      </c>
      <c r="AD69" s="497"/>
      <c r="AE69" s="508">
        <f t="shared" si="5"/>
        <v>120</v>
      </c>
      <c r="AF69" s="497"/>
      <c r="AG69" s="508">
        <f t="shared" si="6"/>
        <v>90</v>
      </c>
      <c r="AH69" s="497"/>
      <c r="AI69" s="508">
        <v>36</v>
      </c>
      <c r="AJ69" s="497"/>
      <c r="AK69" s="508">
        <v>36</v>
      </c>
      <c r="AL69" s="497"/>
      <c r="AM69" s="508">
        <v>18</v>
      </c>
      <c r="AN69" s="497"/>
      <c r="AO69" s="508">
        <f t="shared" si="7"/>
        <v>30</v>
      </c>
      <c r="AP69" s="497"/>
      <c r="AQ69" s="508"/>
      <c r="AR69" s="499"/>
      <c r="AS69" s="538"/>
      <c r="AT69" s="497"/>
      <c r="AU69" s="508"/>
      <c r="AV69" s="499"/>
      <c r="AW69" s="538">
        <v>5</v>
      </c>
      <c r="AX69" s="497"/>
      <c r="AY69" s="508"/>
      <c r="AZ69" s="499"/>
      <c r="BA69" s="538"/>
      <c r="BB69" s="497"/>
      <c r="BC69" s="508"/>
      <c r="BD69" s="499"/>
      <c r="BE69" s="538"/>
      <c r="BF69" s="497"/>
      <c r="BG69" s="148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</row>
    <row r="70" spans="1:69" ht="48" customHeight="1">
      <c r="A70" s="43"/>
      <c r="B70" s="129"/>
      <c r="C70" s="147"/>
      <c r="D70" s="126" t="s">
        <v>175</v>
      </c>
      <c r="E70" s="896" t="s">
        <v>456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05"/>
      <c r="U70" s="500">
        <v>5</v>
      </c>
      <c r="V70" s="501"/>
      <c r="W70" s="502"/>
      <c r="X70" s="501"/>
      <c r="Y70" s="500"/>
      <c r="Z70" s="501"/>
      <c r="AA70" s="502">
        <v>5</v>
      </c>
      <c r="AB70" s="503"/>
      <c r="AC70" s="500">
        <v>6.5</v>
      </c>
      <c r="AD70" s="501"/>
      <c r="AE70" s="500">
        <f t="shared" si="5"/>
        <v>195</v>
      </c>
      <c r="AF70" s="501"/>
      <c r="AG70" s="500">
        <f t="shared" si="6"/>
        <v>108</v>
      </c>
      <c r="AH70" s="501"/>
      <c r="AI70" s="500">
        <v>54</v>
      </c>
      <c r="AJ70" s="501"/>
      <c r="AK70" s="502">
        <v>36</v>
      </c>
      <c r="AL70" s="503"/>
      <c r="AM70" s="500">
        <v>18</v>
      </c>
      <c r="AN70" s="501"/>
      <c r="AO70" s="500">
        <f t="shared" si="7"/>
        <v>87</v>
      </c>
      <c r="AP70" s="501"/>
      <c r="AQ70" s="500"/>
      <c r="AR70" s="516"/>
      <c r="AS70" s="517"/>
      <c r="AT70" s="501"/>
      <c r="AU70" s="500"/>
      <c r="AV70" s="516"/>
      <c r="AW70" s="517"/>
      <c r="AX70" s="501"/>
      <c r="AY70" s="500">
        <v>6</v>
      </c>
      <c r="AZ70" s="516"/>
      <c r="BA70" s="517"/>
      <c r="BB70" s="501"/>
      <c r="BC70" s="500"/>
      <c r="BD70" s="516"/>
      <c r="BE70" s="517"/>
      <c r="BF70" s="501"/>
      <c r="BG70" s="148"/>
      <c r="BH70" s="43"/>
      <c r="BI70" s="43"/>
      <c r="BJ70" s="43"/>
      <c r="BK70" s="43"/>
      <c r="BL70" s="43"/>
      <c r="BM70" s="43"/>
      <c r="BN70" s="43"/>
      <c r="BO70" s="43"/>
      <c r="BP70" s="43"/>
      <c r="BQ70" s="43"/>
    </row>
    <row r="71" spans="1:69" ht="47.25" customHeight="1">
      <c r="A71" s="43"/>
      <c r="B71" s="129"/>
      <c r="C71" s="147"/>
      <c r="D71" s="126" t="s">
        <v>457</v>
      </c>
      <c r="E71" s="519" t="s">
        <v>458</v>
      </c>
      <c r="F71" s="503"/>
      <c r="G71" s="503"/>
      <c r="H71" s="503"/>
      <c r="I71" s="503"/>
      <c r="J71" s="503"/>
      <c r="K71" s="503"/>
      <c r="L71" s="503"/>
      <c r="M71" s="503"/>
      <c r="N71" s="503"/>
      <c r="O71" s="503"/>
      <c r="P71" s="503"/>
      <c r="Q71" s="503"/>
      <c r="R71" s="503"/>
      <c r="S71" s="503"/>
      <c r="T71" s="501"/>
      <c r="U71" s="500"/>
      <c r="V71" s="501"/>
      <c r="W71" s="502"/>
      <c r="X71" s="501"/>
      <c r="Y71" s="500">
        <v>5</v>
      </c>
      <c r="Z71" s="501"/>
      <c r="AA71" s="502"/>
      <c r="AB71" s="503"/>
      <c r="AC71" s="500">
        <v>1</v>
      </c>
      <c r="AD71" s="501"/>
      <c r="AE71" s="500">
        <f t="shared" si="5"/>
        <v>30</v>
      </c>
      <c r="AF71" s="501"/>
      <c r="AG71" s="500">
        <f t="shared" si="6"/>
        <v>0</v>
      </c>
      <c r="AH71" s="501"/>
      <c r="AI71" s="500"/>
      <c r="AJ71" s="501"/>
      <c r="AK71" s="502"/>
      <c r="AL71" s="503"/>
      <c r="AM71" s="500"/>
      <c r="AN71" s="501"/>
      <c r="AO71" s="500">
        <f t="shared" si="7"/>
        <v>30</v>
      </c>
      <c r="AP71" s="501"/>
      <c r="AQ71" s="500"/>
      <c r="AR71" s="516"/>
      <c r="AS71" s="517"/>
      <c r="AT71" s="501"/>
      <c r="AU71" s="500"/>
      <c r="AV71" s="516"/>
      <c r="AW71" s="517"/>
      <c r="AX71" s="501"/>
      <c r="AY71" s="500" t="s">
        <v>183</v>
      </c>
      <c r="AZ71" s="516"/>
      <c r="BA71" s="517"/>
      <c r="BB71" s="501"/>
      <c r="BC71" s="500"/>
      <c r="BD71" s="516"/>
      <c r="BE71" s="517"/>
      <c r="BF71" s="501"/>
      <c r="BG71" s="148"/>
      <c r="BH71" s="43"/>
      <c r="BI71" s="43"/>
      <c r="BJ71" s="43"/>
      <c r="BK71" s="43"/>
      <c r="BL71" s="43"/>
      <c r="BM71" s="43"/>
      <c r="BN71" s="43"/>
      <c r="BO71" s="43"/>
      <c r="BP71" s="43"/>
      <c r="BQ71" s="43"/>
    </row>
    <row r="72" spans="1:69" ht="60" customHeight="1">
      <c r="A72" s="43"/>
      <c r="B72" s="129"/>
      <c r="C72" s="147"/>
      <c r="D72" s="126" t="s">
        <v>172</v>
      </c>
      <c r="E72" s="896" t="s">
        <v>449</v>
      </c>
      <c r="F72" s="511"/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05"/>
      <c r="U72" s="500"/>
      <c r="V72" s="501"/>
      <c r="W72" s="502">
        <v>5</v>
      </c>
      <c r="X72" s="501"/>
      <c r="Y72" s="500"/>
      <c r="Z72" s="501"/>
      <c r="AA72" s="502">
        <v>5</v>
      </c>
      <c r="AB72" s="503"/>
      <c r="AC72" s="897">
        <v>5</v>
      </c>
      <c r="AD72" s="505"/>
      <c r="AE72" s="500">
        <f t="shared" si="5"/>
        <v>150</v>
      </c>
      <c r="AF72" s="501"/>
      <c r="AG72" s="500">
        <f t="shared" si="6"/>
        <v>100</v>
      </c>
      <c r="AH72" s="501"/>
      <c r="AI72" s="500">
        <v>28</v>
      </c>
      <c r="AJ72" s="501"/>
      <c r="AK72" s="502"/>
      <c r="AL72" s="503"/>
      <c r="AM72" s="500">
        <v>72</v>
      </c>
      <c r="AN72" s="501"/>
      <c r="AO72" s="500">
        <f t="shared" si="7"/>
        <v>50</v>
      </c>
      <c r="AP72" s="501"/>
      <c r="AQ72" s="500"/>
      <c r="AR72" s="516"/>
      <c r="AS72" s="517"/>
      <c r="AT72" s="501"/>
      <c r="AU72" s="500"/>
      <c r="AV72" s="516"/>
      <c r="AW72" s="517"/>
      <c r="AX72" s="501"/>
      <c r="AY72" s="500">
        <v>5.5</v>
      </c>
      <c r="AZ72" s="516"/>
      <c r="BA72" s="517"/>
      <c r="BB72" s="501"/>
      <c r="BC72" s="500"/>
      <c r="BD72" s="516"/>
      <c r="BE72" s="517"/>
      <c r="BF72" s="501"/>
      <c r="BG72" s="148"/>
      <c r="BH72" s="43"/>
      <c r="BI72" s="43"/>
      <c r="BJ72" s="43"/>
      <c r="BK72" s="43"/>
      <c r="BL72" s="43"/>
      <c r="BM72" s="43"/>
      <c r="BN72" s="43"/>
      <c r="BO72" s="43"/>
      <c r="BP72" s="43"/>
      <c r="BQ72" s="43"/>
    </row>
    <row r="73" spans="1:69" ht="43.5" customHeight="1">
      <c r="A73" s="43"/>
      <c r="B73" s="129"/>
      <c r="C73" s="147"/>
      <c r="D73" s="126" t="s">
        <v>410</v>
      </c>
      <c r="E73" s="902" t="s">
        <v>459</v>
      </c>
      <c r="F73" s="511"/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05"/>
      <c r="U73" s="500">
        <v>6</v>
      </c>
      <c r="V73" s="501"/>
      <c r="W73" s="502"/>
      <c r="X73" s="501"/>
      <c r="Y73" s="500"/>
      <c r="Z73" s="501"/>
      <c r="AA73" s="502">
        <v>6</v>
      </c>
      <c r="AB73" s="503"/>
      <c r="AC73" s="500">
        <v>6</v>
      </c>
      <c r="AD73" s="501"/>
      <c r="AE73" s="500">
        <f t="shared" si="5"/>
        <v>180</v>
      </c>
      <c r="AF73" s="501"/>
      <c r="AG73" s="500">
        <f t="shared" si="6"/>
        <v>90</v>
      </c>
      <c r="AH73" s="501"/>
      <c r="AI73" s="500">
        <v>36</v>
      </c>
      <c r="AJ73" s="501"/>
      <c r="AK73" s="502">
        <v>18</v>
      </c>
      <c r="AL73" s="503"/>
      <c r="AM73" s="500">
        <v>36</v>
      </c>
      <c r="AN73" s="501"/>
      <c r="AO73" s="500">
        <f t="shared" si="7"/>
        <v>90</v>
      </c>
      <c r="AP73" s="501"/>
      <c r="AQ73" s="500"/>
      <c r="AR73" s="516"/>
      <c r="AS73" s="517"/>
      <c r="AT73" s="501"/>
      <c r="AU73" s="500"/>
      <c r="AV73" s="516"/>
      <c r="AW73" s="517"/>
      <c r="AX73" s="501"/>
      <c r="AY73" s="500"/>
      <c r="AZ73" s="516"/>
      <c r="BA73" s="517">
        <v>5</v>
      </c>
      <c r="BB73" s="501"/>
      <c r="BC73" s="500"/>
      <c r="BD73" s="516"/>
      <c r="BE73" s="517"/>
      <c r="BF73" s="501"/>
      <c r="BG73" s="148"/>
      <c r="BH73" s="43"/>
      <c r="BI73" s="43"/>
      <c r="BJ73" s="43"/>
      <c r="BK73" s="43"/>
      <c r="BL73" s="43"/>
      <c r="BM73" s="43"/>
      <c r="BN73" s="43"/>
      <c r="BO73" s="43"/>
      <c r="BP73" s="43"/>
      <c r="BQ73" s="43"/>
    </row>
    <row r="74" spans="1:69" ht="44.25" customHeight="1">
      <c r="A74" s="43"/>
      <c r="B74" s="116"/>
      <c r="C74" s="132"/>
      <c r="D74" s="126" t="s">
        <v>411</v>
      </c>
      <c r="E74" s="494" t="s">
        <v>460</v>
      </c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7"/>
      <c r="U74" s="508"/>
      <c r="V74" s="497"/>
      <c r="W74" s="515"/>
      <c r="X74" s="499"/>
      <c r="Y74" s="508">
        <v>6</v>
      </c>
      <c r="Z74" s="499"/>
      <c r="AA74" s="508"/>
      <c r="AB74" s="499"/>
      <c r="AC74" s="508">
        <v>1</v>
      </c>
      <c r="AD74" s="499"/>
      <c r="AE74" s="508">
        <f t="shared" si="5"/>
        <v>30</v>
      </c>
      <c r="AF74" s="497"/>
      <c r="AG74" s="508">
        <f t="shared" si="6"/>
        <v>0</v>
      </c>
      <c r="AH74" s="497"/>
      <c r="AI74" s="508"/>
      <c r="AJ74" s="497"/>
      <c r="AK74" s="508"/>
      <c r="AL74" s="497"/>
      <c r="AM74" s="515"/>
      <c r="AN74" s="499"/>
      <c r="AO74" s="508">
        <f t="shared" si="7"/>
        <v>30</v>
      </c>
      <c r="AP74" s="497"/>
      <c r="AQ74" s="508"/>
      <c r="AR74" s="499"/>
      <c r="AS74" s="515"/>
      <c r="AT74" s="499"/>
      <c r="AU74" s="508"/>
      <c r="AV74" s="499"/>
      <c r="AW74" s="515"/>
      <c r="AX74" s="499"/>
      <c r="AY74" s="508"/>
      <c r="AZ74" s="499"/>
      <c r="BA74" s="515" t="s">
        <v>183</v>
      </c>
      <c r="BB74" s="499"/>
      <c r="BC74" s="508"/>
      <c r="BD74" s="499"/>
      <c r="BE74" s="515"/>
      <c r="BF74" s="497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</row>
    <row r="75" spans="1:69" ht="42.75" customHeight="1">
      <c r="A75" s="146"/>
      <c r="B75" s="129"/>
      <c r="C75" s="147"/>
      <c r="D75" s="126" t="s">
        <v>450</v>
      </c>
      <c r="E75" s="898" t="s">
        <v>451</v>
      </c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683"/>
      <c r="U75" s="508"/>
      <c r="V75" s="497"/>
      <c r="W75" s="496">
        <v>6</v>
      </c>
      <c r="X75" s="499"/>
      <c r="Y75" s="496"/>
      <c r="Z75" s="497"/>
      <c r="AA75" s="498">
        <v>6</v>
      </c>
      <c r="AB75" s="499"/>
      <c r="AC75" s="899">
        <v>5</v>
      </c>
      <c r="AD75" s="497"/>
      <c r="AE75" s="496">
        <f t="shared" si="5"/>
        <v>150</v>
      </c>
      <c r="AF75" s="497"/>
      <c r="AG75" s="496">
        <f t="shared" si="6"/>
        <v>90</v>
      </c>
      <c r="AH75" s="497"/>
      <c r="AI75" s="498">
        <v>26</v>
      </c>
      <c r="AJ75" s="499"/>
      <c r="AK75" s="496"/>
      <c r="AL75" s="497"/>
      <c r="AM75" s="498">
        <v>64</v>
      </c>
      <c r="AN75" s="499"/>
      <c r="AO75" s="496">
        <f t="shared" si="7"/>
        <v>60</v>
      </c>
      <c r="AP75" s="497"/>
      <c r="AQ75" s="498"/>
      <c r="AR75" s="499"/>
      <c r="AS75" s="518"/>
      <c r="AT75" s="499"/>
      <c r="AU75" s="496"/>
      <c r="AV75" s="499"/>
      <c r="AW75" s="518"/>
      <c r="AX75" s="497"/>
      <c r="AY75" s="498"/>
      <c r="AZ75" s="499"/>
      <c r="BA75" s="518">
        <v>5</v>
      </c>
      <c r="BB75" s="499"/>
      <c r="BC75" s="496"/>
      <c r="BD75" s="499"/>
      <c r="BE75" s="518"/>
      <c r="BF75" s="497"/>
      <c r="BG75" s="148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</row>
    <row r="76" spans="1:69" ht="61.5" customHeight="1">
      <c r="A76" s="43"/>
      <c r="B76" s="129"/>
      <c r="C76" s="147"/>
      <c r="D76" s="126" t="s">
        <v>165</v>
      </c>
      <c r="E76" s="896" t="s">
        <v>486</v>
      </c>
      <c r="F76" s="511"/>
      <c r="G76" s="511"/>
      <c r="H76" s="511"/>
      <c r="I76" s="511"/>
      <c r="J76" s="511"/>
      <c r="K76" s="511"/>
      <c r="L76" s="511"/>
      <c r="M76" s="511"/>
      <c r="N76" s="511"/>
      <c r="O76" s="511"/>
      <c r="P76" s="511"/>
      <c r="Q76" s="511"/>
      <c r="R76" s="511"/>
      <c r="S76" s="511"/>
      <c r="T76" s="505"/>
      <c r="U76" s="897">
        <v>7</v>
      </c>
      <c r="V76" s="505"/>
      <c r="W76" s="502"/>
      <c r="X76" s="501"/>
      <c r="Y76" s="500"/>
      <c r="Z76" s="501"/>
      <c r="AA76" s="502">
        <v>7</v>
      </c>
      <c r="AB76" s="503"/>
      <c r="AC76" s="897">
        <v>6</v>
      </c>
      <c r="AD76" s="505"/>
      <c r="AE76" s="500">
        <f t="shared" si="5"/>
        <v>180</v>
      </c>
      <c r="AF76" s="501"/>
      <c r="AG76" s="500">
        <f t="shared" si="6"/>
        <v>108</v>
      </c>
      <c r="AH76" s="501"/>
      <c r="AI76" s="500">
        <v>54</v>
      </c>
      <c r="AJ76" s="501"/>
      <c r="AK76" s="502">
        <v>18</v>
      </c>
      <c r="AL76" s="503"/>
      <c r="AM76" s="500">
        <v>36</v>
      </c>
      <c r="AN76" s="501"/>
      <c r="AO76" s="500">
        <f t="shared" si="7"/>
        <v>72</v>
      </c>
      <c r="AP76" s="501"/>
      <c r="AQ76" s="500"/>
      <c r="AR76" s="516"/>
      <c r="AS76" s="517"/>
      <c r="AT76" s="501"/>
      <c r="AU76" s="500"/>
      <c r="AV76" s="516"/>
      <c r="AW76" s="517"/>
      <c r="AX76" s="501"/>
      <c r="AY76" s="500"/>
      <c r="AZ76" s="516"/>
      <c r="BA76" s="517"/>
      <c r="BB76" s="501"/>
      <c r="BC76" s="500">
        <v>6</v>
      </c>
      <c r="BD76" s="516"/>
      <c r="BE76" s="517"/>
      <c r="BF76" s="501"/>
      <c r="BG76" s="148"/>
      <c r="BH76" s="43"/>
      <c r="BI76" s="43"/>
      <c r="BJ76" s="43"/>
      <c r="BK76" s="43"/>
      <c r="BL76" s="43"/>
      <c r="BM76" s="43"/>
      <c r="BN76" s="43"/>
      <c r="BO76" s="43"/>
      <c r="BP76" s="43"/>
      <c r="BQ76" s="43"/>
    </row>
    <row r="77" spans="1:69" ht="48" customHeight="1">
      <c r="A77" s="43"/>
      <c r="B77" s="116"/>
      <c r="C77" s="132"/>
      <c r="D77" s="126" t="s">
        <v>462</v>
      </c>
      <c r="E77" s="898" t="s">
        <v>463</v>
      </c>
      <c r="F77" s="495"/>
      <c r="G77" s="495"/>
      <c r="H77" s="495"/>
      <c r="I77" s="495"/>
      <c r="J77" s="495"/>
      <c r="K77" s="495"/>
      <c r="L77" s="495"/>
      <c r="M77" s="495"/>
      <c r="N77" s="495"/>
      <c r="O77" s="495"/>
      <c r="P77" s="495"/>
      <c r="Q77" s="495"/>
      <c r="R77" s="495"/>
      <c r="S77" s="495"/>
      <c r="T77" s="497"/>
      <c r="U77" s="508"/>
      <c r="V77" s="497"/>
      <c r="W77" s="508"/>
      <c r="X77" s="497"/>
      <c r="Y77" s="893">
        <v>7</v>
      </c>
      <c r="Z77" s="497"/>
      <c r="AA77" s="508"/>
      <c r="AB77" s="497"/>
      <c r="AC77" s="508">
        <v>1.5</v>
      </c>
      <c r="AD77" s="497"/>
      <c r="AE77" s="508">
        <f t="shared" si="5"/>
        <v>45</v>
      </c>
      <c r="AF77" s="497"/>
      <c r="AG77" s="508">
        <f t="shared" si="6"/>
        <v>0</v>
      </c>
      <c r="AH77" s="497"/>
      <c r="AI77" s="508"/>
      <c r="AJ77" s="497"/>
      <c r="AK77" s="508"/>
      <c r="AL77" s="497"/>
      <c r="AM77" s="508"/>
      <c r="AN77" s="497"/>
      <c r="AO77" s="508">
        <f t="shared" si="7"/>
        <v>45</v>
      </c>
      <c r="AP77" s="497"/>
      <c r="AQ77" s="508"/>
      <c r="AR77" s="499"/>
      <c r="AS77" s="538"/>
      <c r="AT77" s="497"/>
      <c r="AU77" s="508"/>
      <c r="AV77" s="499"/>
      <c r="AW77" s="538"/>
      <c r="AX77" s="497"/>
      <c r="AY77" s="508"/>
      <c r="AZ77" s="499"/>
      <c r="BA77" s="538"/>
      <c r="BB77" s="497"/>
      <c r="BC77" s="508" t="s">
        <v>183</v>
      </c>
      <c r="BD77" s="499"/>
      <c r="BE77" s="538"/>
      <c r="BF77" s="497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</row>
    <row r="78" spans="1:69" ht="36.75" customHeight="1">
      <c r="A78" s="146"/>
      <c r="B78" s="129"/>
      <c r="C78" s="147"/>
      <c r="D78" s="126" t="s">
        <v>178</v>
      </c>
      <c r="E78" s="901" t="s">
        <v>452</v>
      </c>
      <c r="F78" s="495"/>
      <c r="G78" s="495"/>
      <c r="H78" s="495"/>
      <c r="I78" s="495"/>
      <c r="J78" s="495"/>
      <c r="K78" s="495"/>
      <c r="L78" s="495"/>
      <c r="M78" s="495"/>
      <c r="N78" s="495"/>
      <c r="O78" s="495"/>
      <c r="P78" s="495"/>
      <c r="Q78" s="495"/>
      <c r="R78" s="495"/>
      <c r="S78" s="495"/>
      <c r="T78" s="683"/>
      <c r="U78" s="508">
        <v>8</v>
      </c>
      <c r="V78" s="497"/>
      <c r="W78" s="496"/>
      <c r="X78" s="499"/>
      <c r="Y78" s="496"/>
      <c r="Z78" s="497"/>
      <c r="AA78" s="498">
        <v>8</v>
      </c>
      <c r="AB78" s="499"/>
      <c r="AC78" s="496">
        <v>0</v>
      </c>
      <c r="AD78" s="497"/>
      <c r="AE78" s="496">
        <f t="shared" si="5"/>
        <v>0</v>
      </c>
      <c r="AF78" s="497"/>
      <c r="AG78" s="496">
        <f t="shared" si="6"/>
        <v>46</v>
      </c>
      <c r="AH78" s="497"/>
      <c r="AI78" s="498">
        <v>28</v>
      </c>
      <c r="AJ78" s="499"/>
      <c r="AK78" s="496">
        <v>18</v>
      </c>
      <c r="AL78" s="497"/>
      <c r="AM78" s="498"/>
      <c r="AN78" s="499"/>
      <c r="AO78" s="496">
        <f t="shared" si="7"/>
        <v>-46</v>
      </c>
      <c r="AP78" s="497"/>
      <c r="AQ78" s="498"/>
      <c r="AR78" s="499"/>
      <c r="AS78" s="518"/>
      <c r="AT78" s="499"/>
      <c r="AU78" s="496"/>
      <c r="AV78" s="499"/>
      <c r="AW78" s="518"/>
      <c r="AX78" s="497"/>
      <c r="AY78" s="498"/>
      <c r="AZ78" s="499"/>
      <c r="BA78" s="518"/>
      <c r="BB78" s="499"/>
      <c r="BC78" s="496"/>
      <c r="BD78" s="499"/>
      <c r="BE78" s="518">
        <v>5</v>
      </c>
      <c r="BF78" s="497"/>
      <c r="BG78" s="148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</row>
    <row r="79" spans="1:69" ht="36.75" customHeight="1">
      <c r="A79" s="146"/>
      <c r="B79" s="129"/>
      <c r="C79" s="147"/>
      <c r="D79" s="126" t="s">
        <v>178</v>
      </c>
      <c r="E79" s="898" t="s">
        <v>213</v>
      </c>
      <c r="F79" s="495"/>
      <c r="G79" s="495"/>
      <c r="H79" s="495"/>
      <c r="I79" s="495"/>
      <c r="J79" s="495"/>
      <c r="K79" s="495"/>
      <c r="L79" s="495"/>
      <c r="M79" s="495"/>
      <c r="N79" s="495"/>
      <c r="O79" s="495"/>
      <c r="P79" s="495"/>
      <c r="Q79" s="495"/>
      <c r="R79" s="495"/>
      <c r="S79" s="495"/>
      <c r="T79" s="683"/>
      <c r="U79" s="508"/>
      <c r="V79" s="497"/>
      <c r="W79" s="496">
        <v>7</v>
      </c>
      <c r="X79" s="499"/>
      <c r="Y79" s="496"/>
      <c r="Z79" s="497"/>
      <c r="AA79" s="498"/>
      <c r="AB79" s="499"/>
      <c r="AC79" s="496">
        <v>4</v>
      </c>
      <c r="AD79" s="497"/>
      <c r="AE79" s="496">
        <f t="shared" si="5"/>
        <v>120</v>
      </c>
      <c r="AF79" s="497"/>
      <c r="AG79" s="496">
        <f t="shared" si="6"/>
        <v>46</v>
      </c>
      <c r="AH79" s="497"/>
      <c r="AI79" s="498">
        <v>28</v>
      </c>
      <c r="AJ79" s="499"/>
      <c r="AK79" s="496">
        <v>18</v>
      </c>
      <c r="AL79" s="497"/>
      <c r="AM79" s="498"/>
      <c r="AN79" s="499"/>
      <c r="AO79" s="496">
        <f t="shared" si="7"/>
        <v>74</v>
      </c>
      <c r="AP79" s="497"/>
      <c r="AQ79" s="498"/>
      <c r="AR79" s="499"/>
      <c r="AS79" s="518"/>
      <c r="AT79" s="499"/>
      <c r="AU79" s="496"/>
      <c r="AV79" s="499"/>
      <c r="AW79" s="518"/>
      <c r="AX79" s="497"/>
      <c r="AY79" s="498"/>
      <c r="AZ79" s="499"/>
      <c r="BA79" s="518"/>
      <c r="BB79" s="499"/>
      <c r="BC79" s="496"/>
      <c r="BD79" s="499"/>
      <c r="BE79" s="518">
        <v>5</v>
      </c>
      <c r="BF79" s="497"/>
      <c r="BG79" s="148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</row>
    <row r="80" spans="1:69" ht="46.5" customHeight="1">
      <c r="A80" s="146"/>
      <c r="B80" s="129"/>
      <c r="C80" s="147"/>
      <c r="D80" s="126" t="s">
        <v>178</v>
      </c>
      <c r="E80" s="898" t="s">
        <v>454</v>
      </c>
      <c r="F80" s="495"/>
      <c r="G80" s="495"/>
      <c r="H80" s="495"/>
      <c r="I80" s="495"/>
      <c r="J80" s="495"/>
      <c r="K80" s="495"/>
      <c r="L80" s="495"/>
      <c r="M80" s="495"/>
      <c r="N80" s="495"/>
      <c r="O80" s="495"/>
      <c r="P80" s="495"/>
      <c r="Q80" s="495"/>
      <c r="R80" s="495"/>
      <c r="S80" s="495"/>
      <c r="T80" s="683"/>
      <c r="U80" s="508"/>
      <c r="V80" s="497"/>
      <c r="W80" s="496">
        <v>4</v>
      </c>
      <c r="X80" s="499"/>
      <c r="Y80" s="496"/>
      <c r="Z80" s="497"/>
      <c r="AA80" s="498"/>
      <c r="AB80" s="499"/>
      <c r="AC80" s="496">
        <v>4</v>
      </c>
      <c r="AD80" s="497"/>
      <c r="AE80" s="496">
        <f t="shared" si="5"/>
        <v>120</v>
      </c>
      <c r="AF80" s="497"/>
      <c r="AG80" s="496">
        <f t="shared" si="6"/>
        <v>46</v>
      </c>
      <c r="AH80" s="497"/>
      <c r="AI80" s="498">
        <v>28</v>
      </c>
      <c r="AJ80" s="499"/>
      <c r="AK80" s="496">
        <v>18</v>
      </c>
      <c r="AL80" s="497"/>
      <c r="AM80" s="498"/>
      <c r="AN80" s="499"/>
      <c r="AO80" s="496">
        <f t="shared" si="7"/>
        <v>74</v>
      </c>
      <c r="AP80" s="497"/>
      <c r="AQ80" s="498"/>
      <c r="AR80" s="499"/>
      <c r="AS80" s="518"/>
      <c r="AT80" s="499"/>
      <c r="AU80" s="496"/>
      <c r="AV80" s="499"/>
      <c r="AW80" s="518"/>
      <c r="AX80" s="497"/>
      <c r="AY80" s="498"/>
      <c r="AZ80" s="499"/>
      <c r="BA80" s="518"/>
      <c r="BB80" s="499"/>
      <c r="BC80" s="496"/>
      <c r="BD80" s="499"/>
      <c r="BE80" s="518">
        <v>5</v>
      </c>
      <c r="BF80" s="497"/>
      <c r="BG80" s="148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</row>
    <row r="81" spans="1:69" ht="46.5" customHeight="1">
      <c r="A81" s="43"/>
      <c r="B81" s="129"/>
      <c r="C81" s="147"/>
      <c r="D81" s="126" t="s">
        <v>453</v>
      </c>
      <c r="E81" s="896" t="s">
        <v>455</v>
      </c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05"/>
      <c r="U81" s="500"/>
      <c r="V81" s="501"/>
      <c r="W81" s="502">
        <v>6</v>
      </c>
      <c r="X81" s="501"/>
      <c r="Y81" s="500"/>
      <c r="Z81" s="501"/>
      <c r="AA81" s="502">
        <v>8</v>
      </c>
      <c r="AB81" s="503"/>
      <c r="AC81" s="500">
        <v>4</v>
      </c>
      <c r="AD81" s="501"/>
      <c r="AE81" s="500">
        <f t="shared" si="5"/>
        <v>120</v>
      </c>
      <c r="AF81" s="501"/>
      <c r="AG81" s="500">
        <f t="shared" si="6"/>
        <v>54</v>
      </c>
      <c r="AH81" s="501"/>
      <c r="AI81" s="500">
        <v>18</v>
      </c>
      <c r="AJ81" s="501"/>
      <c r="AK81" s="502"/>
      <c r="AL81" s="503"/>
      <c r="AM81" s="500">
        <v>36</v>
      </c>
      <c r="AN81" s="501"/>
      <c r="AO81" s="500">
        <f t="shared" si="7"/>
        <v>66</v>
      </c>
      <c r="AP81" s="501"/>
      <c r="AQ81" s="500"/>
      <c r="AR81" s="516"/>
      <c r="AS81" s="517"/>
      <c r="AT81" s="501"/>
      <c r="AU81" s="500"/>
      <c r="AV81" s="516"/>
      <c r="AW81" s="517"/>
      <c r="AX81" s="501"/>
      <c r="AY81" s="500"/>
      <c r="AZ81" s="516"/>
      <c r="BA81" s="517"/>
      <c r="BB81" s="501"/>
      <c r="BC81" s="500"/>
      <c r="BD81" s="516"/>
      <c r="BE81" s="517">
        <v>6</v>
      </c>
      <c r="BF81" s="501"/>
      <c r="BG81" s="148"/>
      <c r="BH81" s="43"/>
      <c r="BI81" s="43"/>
      <c r="BJ81" s="43"/>
      <c r="BK81" s="43"/>
      <c r="BL81" s="43"/>
      <c r="BM81" s="43"/>
      <c r="BN81" s="43"/>
      <c r="BO81" s="43"/>
      <c r="BP81" s="43"/>
      <c r="BQ81" s="43"/>
    </row>
    <row r="82" spans="1:69" ht="30" customHeight="1">
      <c r="A82" s="43"/>
      <c r="B82" s="129"/>
      <c r="C82" s="147"/>
      <c r="D82" s="126" t="s">
        <v>453</v>
      </c>
      <c r="E82" s="896" t="s">
        <v>358</v>
      </c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05"/>
      <c r="U82" s="500"/>
      <c r="V82" s="501"/>
      <c r="W82" s="502">
        <v>8</v>
      </c>
      <c r="X82" s="501"/>
      <c r="Y82" s="500"/>
      <c r="Z82" s="501"/>
      <c r="AA82" s="502">
        <v>8</v>
      </c>
      <c r="AB82" s="503"/>
      <c r="AC82" s="500">
        <v>4</v>
      </c>
      <c r="AD82" s="501"/>
      <c r="AE82" s="500">
        <f t="shared" si="5"/>
        <v>120</v>
      </c>
      <c r="AF82" s="501"/>
      <c r="AG82" s="500">
        <f t="shared" si="6"/>
        <v>54</v>
      </c>
      <c r="AH82" s="501"/>
      <c r="AI82" s="500">
        <v>18</v>
      </c>
      <c r="AJ82" s="501"/>
      <c r="AK82" s="502"/>
      <c r="AL82" s="503"/>
      <c r="AM82" s="500">
        <v>36</v>
      </c>
      <c r="AN82" s="501"/>
      <c r="AO82" s="500">
        <f t="shared" si="7"/>
        <v>66</v>
      </c>
      <c r="AP82" s="501"/>
      <c r="AQ82" s="500"/>
      <c r="AR82" s="516"/>
      <c r="AS82" s="517"/>
      <c r="AT82" s="501"/>
      <c r="AU82" s="500"/>
      <c r="AV82" s="516"/>
      <c r="AW82" s="517"/>
      <c r="AX82" s="501"/>
      <c r="AY82" s="500"/>
      <c r="AZ82" s="516"/>
      <c r="BA82" s="517"/>
      <c r="BB82" s="501"/>
      <c r="BC82" s="500"/>
      <c r="BD82" s="516"/>
      <c r="BE82" s="517">
        <v>6</v>
      </c>
      <c r="BF82" s="501"/>
      <c r="BG82" s="148"/>
      <c r="BH82" s="43"/>
      <c r="BI82" s="43"/>
      <c r="BJ82" s="43"/>
      <c r="BK82" s="43"/>
      <c r="BL82" s="43"/>
      <c r="BM82" s="43"/>
      <c r="BN82" s="43"/>
      <c r="BO82" s="43"/>
      <c r="BP82" s="43"/>
      <c r="BQ82" s="43"/>
    </row>
    <row r="83" spans="1:69" ht="58.5" customHeight="1">
      <c r="A83" s="43"/>
      <c r="B83" s="129"/>
      <c r="C83" s="147"/>
      <c r="D83" s="126" t="s">
        <v>464</v>
      </c>
      <c r="E83" s="905" t="s">
        <v>465</v>
      </c>
      <c r="F83" s="495"/>
      <c r="G83" s="495"/>
      <c r="H83" s="495"/>
      <c r="I83" s="495"/>
      <c r="J83" s="495"/>
      <c r="K83" s="495"/>
      <c r="L83" s="495"/>
      <c r="M83" s="495"/>
      <c r="N83" s="495"/>
      <c r="O83" s="495"/>
      <c r="P83" s="495"/>
      <c r="Q83" s="495"/>
      <c r="R83" s="495"/>
      <c r="S83" s="495"/>
      <c r="T83" s="497"/>
      <c r="U83" s="508"/>
      <c r="V83" s="497"/>
      <c r="W83" s="515">
        <v>8</v>
      </c>
      <c r="X83" s="497"/>
      <c r="Y83" s="508"/>
      <c r="Z83" s="497"/>
      <c r="AA83" s="515"/>
      <c r="AB83" s="495"/>
      <c r="AC83" s="508">
        <v>0</v>
      </c>
      <c r="AD83" s="497"/>
      <c r="AE83" s="508">
        <f t="shared" si="5"/>
        <v>0</v>
      </c>
      <c r="AF83" s="497"/>
      <c r="AG83" s="508">
        <f t="shared" si="6"/>
        <v>54</v>
      </c>
      <c r="AH83" s="497"/>
      <c r="AI83" s="508">
        <v>28</v>
      </c>
      <c r="AJ83" s="497"/>
      <c r="AK83" s="515"/>
      <c r="AL83" s="495"/>
      <c r="AM83" s="508">
        <v>26</v>
      </c>
      <c r="AN83" s="497"/>
      <c r="AO83" s="508">
        <f t="shared" si="7"/>
        <v>-54</v>
      </c>
      <c r="AP83" s="497"/>
      <c r="AQ83" s="508"/>
      <c r="AR83" s="499"/>
      <c r="AS83" s="538"/>
      <c r="AT83" s="497"/>
      <c r="AU83" s="508"/>
      <c r="AV83" s="499"/>
      <c r="AW83" s="538"/>
      <c r="AX83" s="497"/>
      <c r="AY83" s="508"/>
      <c r="AZ83" s="499"/>
      <c r="BA83" s="538"/>
      <c r="BB83" s="497"/>
      <c r="BC83" s="508"/>
      <c r="BD83" s="499"/>
      <c r="BE83" s="538">
        <f>AG83/9</f>
        <v>6</v>
      </c>
      <c r="BF83" s="497"/>
      <c r="BG83" s="148"/>
      <c r="BH83" s="43"/>
      <c r="BI83" s="151" t="s">
        <v>186</v>
      </c>
      <c r="BJ83" s="151"/>
      <c r="BK83" s="151"/>
      <c r="BL83" s="37"/>
      <c r="BM83" s="37"/>
      <c r="BN83" s="37"/>
      <c r="BO83" s="37"/>
      <c r="BP83" s="43"/>
      <c r="BQ83" s="43"/>
    </row>
    <row r="84" spans="1:69" ht="25.5" customHeight="1">
      <c r="A84" s="43"/>
      <c r="B84" s="129"/>
      <c r="C84" s="147"/>
      <c r="D84" s="126" t="s">
        <v>466</v>
      </c>
      <c r="E84" s="541" t="s">
        <v>467</v>
      </c>
      <c r="F84" s="495"/>
      <c r="G84" s="495"/>
      <c r="H84" s="495"/>
      <c r="I84" s="495"/>
      <c r="J84" s="495"/>
      <c r="K84" s="495"/>
      <c r="L84" s="495"/>
      <c r="M84" s="495"/>
      <c r="N84" s="495"/>
      <c r="O84" s="495"/>
      <c r="P84" s="495"/>
      <c r="Q84" s="495"/>
      <c r="R84" s="495"/>
      <c r="S84" s="495"/>
      <c r="T84" s="497"/>
      <c r="U84" s="508"/>
      <c r="V84" s="497"/>
      <c r="W84" s="515">
        <v>8</v>
      </c>
      <c r="X84" s="497"/>
      <c r="Y84" s="903"/>
      <c r="Z84" s="573"/>
      <c r="AA84" s="502"/>
      <c r="AB84" s="503"/>
      <c r="AC84" s="903">
        <v>0</v>
      </c>
      <c r="AD84" s="529"/>
      <c r="AE84" s="508">
        <f t="shared" si="5"/>
        <v>0</v>
      </c>
      <c r="AF84" s="497"/>
      <c r="AG84" s="508">
        <f t="shared" si="6"/>
        <v>28</v>
      </c>
      <c r="AH84" s="497"/>
      <c r="AI84" s="904">
        <v>10</v>
      </c>
      <c r="AJ84" s="573"/>
      <c r="AK84" s="903"/>
      <c r="AL84" s="573"/>
      <c r="AM84" s="904">
        <v>18</v>
      </c>
      <c r="AN84" s="573"/>
      <c r="AO84" s="508">
        <f t="shared" si="7"/>
        <v>-28</v>
      </c>
      <c r="AP84" s="497"/>
      <c r="AQ84" s="496"/>
      <c r="AR84" s="499"/>
      <c r="AS84" s="498"/>
      <c r="AT84" s="497"/>
      <c r="AU84" s="496"/>
      <c r="AV84" s="499"/>
      <c r="AW84" s="518"/>
      <c r="AX84" s="497"/>
      <c r="AY84" s="496"/>
      <c r="AZ84" s="499"/>
      <c r="BA84" s="515"/>
      <c r="BB84" s="497"/>
      <c r="BC84" s="508"/>
      <c r="BD84" s="495"/>
      <c r="BE84" s="518">
        <v>3</v>
      </c>
      <c r="BF84" s="497"/>
      <c r="BG84" s="148"/>
      <c r="BH84" s="43"/>
      <c r="BI84" s="152" t="s">
        <v>191</v>
      </c>
      <c r="BJ84" s="152"/>
      <c r="BK84" s="152"/>
      <c r="BL84" s="43"/>
      <c r="BM84" s="43"/>
      <c r="BN84" s="43"/>
      <c r="BO84" s="43"/>
      <c r="BP84" s="43"/>
      <c r="BQ84" s="43"/>
    </row>
    <row r="85" spans="1:69" ht="25.5" customHeight="1">
      <c r="A85" s="145"/>
      <c r="B85" s="116"/>
      <c r="C85" s="132"/>
      <c r="D85" s="536" t="s">
        <v>185</v>
      </c>
      <c r="E85" s="535"/>
      <c r="F85" s="535"/>
      <c r="G85" s="535"/>
      <c r="H85" s="535"/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5"/>
      <c r="T85" s="527"/>
      <c r="U85" s="526">
        <v>7</v>
      </c>
      <c r="V85" s="527"/>
      <c r="W85" s="705">
        <v>5</v>
      </c>
      <c r="X85" s="535"/>
      <c r="Y85" s="526">
        <v>3</v>
      </c>
      <c r="Z85" s="527"/>
      <c r="AA85" s="526">
        <v>10</v>
      </c>
      <c r="AB85" s="527"/>
      <c r="AC85" s="526">
        <f>SUM(AC67:AD84)</f>
        <v>60</v>
      </c>
      <c r="AD85" s="527"/>
      <c r="AE85" s="526">
        <f>SUM(AE67:AF84)</f>
        <v>1800</v>
      </c>
      <c r="AF85" s="527"/>
      <c r="AG85" s="526">
        <f>SUM(AG67:AH84)</f>
        <v>1022</v>
      </c>
      <c r="AH85" s="527"/>
      <c r="AI85" s="526">
        <f>SUM(AI67:AJ84)</f>
        <v>424</v>
      </c>
      <c r="AJ85" s="527"/>
      <c r="AK85" s="526">
        <f>SUM(AK67:AL84)</f>
        <v>162</v>
      </c>
      <c r="AL85" s="527"/>
      <c r="AM85" s="526">
        <f>SUM(AM67:AN84)</f>
        <v>436</v>
      </c>
      <c r="AN85" s="527"/>
      <c r="AO85" s="526">
        <f>SUM(AO67:AP84)</f>
        <v>778</v>
      </c>
      <c r="AP85" s="527"/>
      <c r="AQ85" s="526">
        <f>SUM(AQ67:AR84)</f>
        <v>0</v>
      </c>
      <c r="AR85" s="546"/>
      <c r="AS85" s="907">
        <f>SUM(AS67:AT84)</f>
        <v>2</v>
      </c>
      <c r="AT85" s="527"/>
      <c r="AU85" s="526">
        <f>SUM(AU67:AV84)</f>
        <v>4</v>
      </c>
      <c r="AV85" s="546"/>
      <c r="AW85" s="907">
        <f>SUM(AW67:AX84)</f>
        <v>5</v>
      </c>
      <c r="AX85" s="527"/>
      <c r="AY85" s="526">
        <f>SUM(AY67:AZ84)</f>
        <v>11.5</v>
      </c>
      <c r="AZ85" s="546"/>
      <c r="BA85" s="907">
        <f>SUM(BA67:BB84)</f>
        <v>10</v>
      </c>
      <c r="BB85" s="527"/>
      <c r="BC85" s="526">
        <f>SUM(BC67:BD84)</f>
        <v>6</v>
      </c>
      <c r="BD85" s="546"/>
      <c r="BE85" s="907">
        <f>SUM(BE67:BF84)</f>
        <v>36</v>
      </c>
      <c r="BF85" s="527"/>
      <c r="BG85" s="145"/>
      <c r="BH85" s="128"/>
      <c r="BI85" s="152" t="s">
        <v>194</v>
      </c>
      <c r="BJ85" s="150"/>
      <c r="BK85" s="150"/>
      <c r="BL85" s="145"/>
      <c r="BM85" s="145"/>
      <c r="BN85" s="145"/>
      <c r="BO85" s="145"/>
      <c r="BP85" s="145"/>
      <c r="BQ85" s="145"/>
    </row>
    <row r="86" spans="1:69" ht="25.5" customHeight="1">
      <c r="A86" s="71"/>
      <c r="B86" s="153"/>
      <c r="C86" s="154"/>
      <c r="D86" s="566" t="s">
        <v>187</v>
      </c>
      <c r="E86" s="535"/>
      <c r="F86" s="535"/>
      <c r="G86" s="535"/>
      <c r="H86" s="535"/>
      <c r="I86" s="535"/>
      <c r="J86" s="535"/>
      <c r="K86" s="535"/>
      <c r="L86" s="535"/>
      <c r="M86" s="535"/>
      <c r="N86" s="535"/>
      <c r="O86" s="535"/>
      <c r="P86" s="535"/>
      <c r="Q86" s="535"/>
      <c r="R86" s="535"/>
      <c r="S86" s="535"/>
      <c r="T86" s="527"/>
      <c r="U86" s="526">
        <f>U85+U65</f>
        <v>18</v>
      </c>
      <c r="V86" s="527"/>
      <c r="W86" s="526">
        <f>W85+W65</f>
        <v>20</v>
      </c>
      <c r="X86" s="527"/>
      <c r="Y86" s="526">
        <f>Y85+Y65</f>
        <v>3</v>
      </c>
      <c r="Z86" s="527"/>
      <c r="AA86" s="526">
        <f>AA85+AA65</f>
        <v>35</v>
      </c>
      <c r="AB86" s="527"/>
      <c r="AC86" s="526">
        <f>AC85+AC65</f>
        <v>180</v>
      </c>
      <c r="AD86" s="527"/>
      <c r="AE86" s="526">
        <f>AE85+AE65</f>
        <v>5040</v>
      </c>
      <c r="AF86" s="527"/>
      <c r="AG86" s="526">
        <f>AG85+AG65</f>
        <v>2988</v>
      </c>
      <c r="AH86" s="527"/>
      <c r="AI86" s="526">
        <f>AI85+AI65</f>
        <v>1192</v>
      </c>
      <c r="AJ86" s="527"/>
      <c r="AK86" s="526">
        <f>AK85+AK65</f>
        <v>1036</v>
      </c>
      <c r="AL86" s="527"/>
      <c r="AM86" s="526">
        <f>AM85+AM65</f>
        <v>760</v>
      </c>
      <c r="AN86" s="527"/>
      <c r="AO86" s="526">
        <f>AO85+AO65</f>
        <v>2052</v>
      </c>
      <c r="AP86" s="527"/>
      <c r="AQ86" s="549">
        <f>AQ85+AQ65</f>
        <v>30</v>
      </c>
      <c r="AR86" s="546"/>
      <c r="AS86" s="545">
        <f>AS85+AS65</f>
        <v>29</v>
      </c>
      <c r="AT86" s="527"/>
      <c r="AU86" s="549">
        <f>AU85+AU65</f>
        <v>20</v>
      </c>
      <c r="AV86" s="546"/>
      <c r="AW86" s="545">
        <f>AW85+AW65</f>
        <v>23</v>
      </c>
      <c r="AX86" s="527"/>
      <c r="AY86" s="549">
        <f>AY85+AY65</f>
        <v>21.5</v>
      </c>
      <c r="AZ86" s="546"/>
      <c r="BA86" s="545">
        <f>BA85+BA65</f>
        <v>10</v>
      </c>
      <c r="BB86" s="527"/>
      <c r="BC86" s="549">
        <f>BC85+BC65</f>
        <v>14</v>
      </c>
      <c r="BD86" s="546"/>
      <c r="BE86" s="545">
        <f>BE85+BE65</f>
        <v>36</v>
      </c>
      <c r="BF86" s="527"/>
      <c r="BG86" s="156"/>
      <c r="BH86" s="71"/>
      <c r="BI86" s="152" t="s">
        <v>198</v>
      </c>
      <c r="BJ86" s="152"/>
      <c r="BK86" s="152"/>
      <c r="BL86" s="71"/>
      <c r="BM86" s="71"/>
      <c r="BN86" s="71"/>
      <c r="BO86" s="71"/>
      <c r="BP86" s="71"/>
      <c r="BQ86" s="71"/>
    </row>
    <row r="87" spans="1:69" ht="30" customHeight="1">
      <c r="A87" s="43"/>
      <c r="B87" s="129"/>
      <c r="C87" s="157"/>
      <c r="D87" s="660" t="s">
        <v>190</v>
      </c>
      <c r="E87" s="535"/>
      <c r="F87" s="535"/>
      <c r="G87" s="535"/>
      <c r="H87" s="535"/>
      <c r="I87" s="535"/>
      <c r="J87" s="535"/>
      <c r="K87" s="535"/>
      <c r="L87" s="535"/>
      <c r="M87" s="535"/>
      <c r="N87" s="535"/>
      <c r="O87" s="535"/>
      <c r="P87" s="535"/>
      <c r="Q87" s="535"/>
      <c r="R87" s="535"/>
      <c r="S87" s="535"/>
      <c r="T87" s="535"/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5"/>
      <c r="AF87" s="535"/>
      <c r="AG87" s="535"/>
      <c r="AH87" s="535"/>
      <c r="AI87" s="535"/>
      <c r="AJ87" s="535"/>
      <c r="AK87" s="535"/>
      <c r="AL87" s="535"/>
      <c r="AM87" s="535"/>
      <c r="AN87" s="535"/>
      <c r="AO87" s="535"/>
      <c r="AP87" s="535"/>
      <c r="AQ87" s="535"/>
      <c r="AR87" s="535"/>
      <c r="AS87" s="535"/>
      <c r="AT87" s="535"/>
      <c r="AU87" s="535"/>
      <c r="AV87" s="535"/>
      <c r="AW87" s="535"/>
      <c r="AX87" s="535"/>
      <c r="AY87" s="535"/>
      <c r="AZ87" s="535"/>
      <c r="BA87" s="535"/>
      <c r="BB87" s="535"/>
      <c r="BC87" s="535"/>
      <c r="BD87" s="535"/>
      <c r="BE87" s="535"/>
      <c r="BF87" s="527"/>
      <c r="BG87" s="148"/>
      <c r="BH87" s="43"/>
      <c r="BI87" s="152" t="s">
        <v>199</v>
      </c>
      <c r="BJ87" s="152"/>
      <c r="BK87" s="152"/>
      <c r="BL87" s="43"/>
      <c r="BM87" s="43"/>
      <c r="BN87" s="43"/>
      <c r="BO87" s="43"/>
      <c r="BP87" s="43"/>
      <c r="BQ87" s="43"/>
    </row>
    <row r="88" spans="1:69" ht="30" customHeight="1">
      <c r="A88" s="43"/>
      <c r="B88" s="129"/>
      <c r="C88" s="157"/>
      <c r="D88" s="534" t="s">
        <v>193</v>
      </c>
      <c r="E88" s="535"/>
      <c r="F88" s="535"/>
      <c r="G88" s="535"/>
      <c r="H88" s="535"/>
      <c r="I88" s="535"/>
      <c r="J88" s="535"/>
      <c r="K88" s="535"/>
      <c r="L88" s="535"/>
      <c r="M88" s="535"/>
      <c r="N88" s="535"/>
      <c r="O88" s="535"/>
      <c r="P88" s="535"/>
      <c r="Q88" s="535"/>
      <c r="R88" s="535"/>
      <c r="S88" s="535"/>
      <c r="T88" s="535"/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  <c r="AE88" s="535"/>
      <c r="AF88" s="535"/>
      <c r="AG88" s="535"/>
      <c r="AH88" s="535"/>
      <c r="AI88" s="535"/>
      <c r="AJ88" s="535"/>
      <c r="AK88" s="535"/>
      <c r="AL88" s="535"/>
      <c r="AM88" s="535"/>
      <c r="AN88" s="535"/>
      <c r="AO88" s="535"/>
      <c r="AP88" s="535"/>
      <c r="AQ88" s="535"/>
      <c r="AR88" s="535"/>
      <c r="AS88" s="535"/>
      <c r="AT88" s="535"/>
      <c r="AU88" s="535"/>
      <c r="AV88" s="535"/>
      <c r="AW88" s="535"/>
      <c r="AX88" s="535"/>
      <c r="AY88" s="535"/>
      <c r="AZ88" s="535"/>
      <c r="BA88" s="535"/>
      <c r="BB88" s="535"/>
      <c r="BC88" s="535"/>
      <c r="BD88" s="535"/>
      <c r="BE88" s="535"/>
      <c r="BF88" s="527"/>
      <c r="BG88" s="148"/>
      <c r="BH88" s="43"/>
      <c r="BI88" s="152" t="s">
        <v>204</v>
      </c>
      <c r="BJ88" s="152"/>
      <c r="BK88" s="152"/>
      <c r="BL88" s="43"/>
      <c r="BM88" s="43"/>
      <c r="BN88" s="43"/>
      <c r="BO88" s="43"/>
      <c r="BP88" s="43"/>
      <c r="BQ88" s="43"/>
    </row>
    <row r="89" spans="1:69" ht="25.5" customHeight="1">
      <c r="A89" s="43"/>
      <c r="B89" s="116"/>
      <c r="C89" s="123"/>
      <c r="D89" s="149" t="s">
        <v>196</v>
      </c>
      <c r="E89" s="494" t="s">
        <v>197</v>
      </c>
      <c r="F89" s="495"/>
      <c r="G89" s="495"/>
      <c r="H89" s="495"/>
      <c r="I89" s="495"/>
      <c r="J89" s="495"/>
      <c r="K89" s="495"/>
      <c r="L89" s="495"/>
      <c r="M89" s="495"/>
      <c r="N89" s="495"/>
      <c r="O89" s="495"/>
      <c r="P89" s="495"/>
      <c r="Q89" s="495"/>
      <c r="R89" s="495"/>
      <c r="S89" s="495"/>
      <c r="T89" s="495"/>
      <c r="U89" s="508"/>
      <c r="V89" s="497"/>
      <c r="W89" s="515">
        <v>4</v>
      </c>
      <c r="X89" s="499"/>
      <c r="Y89" s="508"/>
      <c r="Z89" s="497"/>
      <c r="AA89" s="515">
        <v>4</v>
      </c>
      <c r="AB89" s="499"/>
      <c r="AC89" s="508">
        <v>2</v>
      </c>
      <c r="AD89" s="497"/>
      <c r="AE89" s="508">
        <f t="shared" ref="AE89:AE93" si="8">AC89*30</f>
        <v>60</v>
      </c>
      <c r="AF89" s="497"/>
      <c r="AG89" s="508">
        <f t="shared" ref="AG89:AG93" si="9">AI89+AK89+AM89</f>
        <v>36</v>
      </c>
      <c r="AH89" s="497"/>
      <c r="AI89" s="508">
        <v>18</v>
      </c>
      <c r="AJ89" s="497"/>
      <c r="AK89" s="515">
        <v>18</v>
      </c>
      <c r="AL89" s="495"/>
      <c r="AM89" s="508"/>
      <c r="AN89" s="497"/>
      <c r="AO89" s="508">
        <f t="shared" ref="AO89:AO93" si="10">AE89-AG89</f>
        <v>24</v>
      </c>
      <c r="AP89" s="497"/>
      <c r="AQ89" s="508"/>
      <c r="AR89" s="499"/>
      <c r="AS89" s="515"/>
      <c r="AT89" s="497"/>
      <c r="AU89" s="508"/>
      <c r="AV89" s="499"/>
      <c r="AW89" s="515">
        <v>2</v>
      </c>
      <c r="AX89" s="499"/>
      <c r="AY89" s="508"/>
      <c r="AZ89" s="499"/>
      <c r="BA89" s="515"/>
      <c r="BB89" s="499"/>
      <c r="BC89" s="508"/>
      <c r="BD89" s="499"/>
      <c r="BE89" s="515"/>
      <c r="BF89" s="497"/>
      <c r="BG89" s="43"/>
      <c r="BH89" s="43"/>
      <c r="BI89" s="152" t="s">
        <v>207</v>
      </c>
      <c r="BJ89" s="43"/>
      <c r="BK89" s="43"/>
      <c r="BL89" s="43"/>
      <c r="BM89" s="43"/>
      <c r="BN89" s="43"/>
      <c r="BO89" s="43"/>
      <c r="BP89" s="43"/>
      <c r="BQ89" s="43"/>
    </row>
    <row r="90" spans="1:69" ht="25.5" customHeight="1">
      <c r="A90" s="43"/>
      <c r="B90" s="43"/>
      <c r="C90" s="43"/>
      <c r="D90" s="149" t="s">
        <v>200</v>
      </c>
      <c r="E90" s="494" t="s">
        <v>201</v>
      </c>
      <c r="F90" s="495"/>
      <c r="G90" s="495"/>
      <c r="H90" s="495"/>
      <c r="I90" s="495"/>
      <c r="J90" s="495"/>
      <c r="K90" s="495"/>
      <c r="L90" s="495"/>
      <c r="M90" s="495"/>
      <c r="N90" s="495"/>
      <c r="O90" s="495"/>
      <c r="P90" s="495"/>
      <c r="Q90" s="495"/>
      <c r="R90" s="495"/>
      <c r="S90" s="495"/>
      <c r="T90" s="495"/>
      <c r="U90" s="508"/>
      <c r="V90" s="497"/>
      <c r="W90" s="515">
        <v>4</v>
      </c>
      <c r="X90" s="499"/>
      <c r="Y90" s="508"/>
      <c r="Z90" s="497"/>
      <c r="AA90" s="515">
        <v>4</v>
      </c>
      <c r="AB90" s="499"/>
      <c r="AC90" s="508">
        <v>2</v>
      </c>
      <c r="AD90" s="497"/>
      <c r="AE90" s="508">
        <f t="shared" si="8"/>
        <v>60</v>
      </c>
      <c r="AF90" s="497"/>
      <c r="AG90" s="508">
        <f t="shared" si="9"/>
        <v>36</v>
      </c>
      <c r="AH90" s="497"/>
      <c r="AI90" s="508">
        <v>18</v>
      </c>
      <c r="AJ90" s="497"/>
      <c r="AK90" s="515">
        <v>18</v>
      </c>
      <c r="AL90" s="495"/>
      <c r="AM90" s="508"/>
      <c r="AN90" s="497"/>
      <c r="AO90" s="508">
        <f t="shared" si="10"/>
        <v>24</v>
      </c>
      <c r="AP90" s="497"/>
      <c r="AQ90" s="508"/>
      <c r="AR90" s="499"/>
      <c r="AS90" s="515"/>
      <c r="AT90" s="497"/>
      <c r="AU90" s="508"/>
      <c r="AV90" s="499"/>
      <c r="AW90" s="515">
        <v>2</v>
      </c>
      <c r="AX90" s="499"/>
      <c r="AY90" s="508"/>
      <c r="AZ90" s="499"/>
      <c r="BA90" s="515"/>
      <c r="BB90" s="499"/>
      <c r="BC90" s="508"/>
      <c r="BD90" s="499"/>
      <c r="BE90" s="515"/>
      <c r="BF90" s="497"/>
      <c r="BG90" s="43"/>
      <c r="BH90" s="43"/>
      <c r="BI90" s="152" t="s">
        <v>210</v>
      </c>
      <c r="BJ90" s="43"/>
      <c r="BK90" s="43"/>
      <c r="BL90" s="43"/>
      <c r="BM90" s="43"/>
      <c r="BN90" s="43"/>
      <c r="BO90" s="43"/>
      <c r="BP90" s="43"/>
      <c r="BQ90" s="43"/>
    </row>
    <row r="91" spans="1:69" ht="25.5" customHeight="1">
      <c r="A91" s="43"/>
      <c r="B91" s="116"/>
      <c r="C91" s="132"/>
      <c r="D91" s="149" t="s">
        <v>487</v>
      </c>
      <c r="E91" s="494" t="s">
        <v>488</v>
      </c>
      <c r="F91" s="495"/>
      <c r="G91" s="495"/>
      <c r="H91" s="495"/>
      <c r="I91" s="495"/>
      <c r="J91" s="495"/>
      <c r="K91" s="495"/>
      <c r="L91" s="495"/>
      <c r="M91" s="495"/>
      <c r="N91" s="495"/>
      <c r="O91" s="495"/>
      <c r="P91" s="495"/>
      <c r="Q91" s="495"/>
      <c r="R91" s="495"/>
      <c r="S91" s="495"/>
      <c r="T91" s="495"/>
      <c r="U91" s="520"/>
      <c r="V91" s="521"/>
      <c r="W91" s="522">
        <v>3</v>
      </c>
      <c r="X91" s="521"/>
      <c r="Y91" s="520"/>
      <c r="Z91" s="521"/>
      <c r="AA91" s="520">
        <v>3</v>
      </c>
      <c r="AB91" s="521"/>
      <c r="AC91" s="520">
        <v>2</v>
      </c>
      <c r="AD91" s="521"/>
      <c r="AE91" s="520">
        <f t="shared" si="8"/>
        <v>60</v>
      </c>
      <c r="AF91" s="521"/>
      <c r="AG91" s="520">
        <f t="shared" si="9"/>
        <v>36</v>
      </c>
      <c r="AH91" s="521"/>
      <c r="AI91" s="520">
        <v>18</v>
      </c>
      <c r="AJ91" s="521"/>
      <c r="AK91" s="520">
        <v>18</v>
      </c>
      <c r="AL91" s="521"/>
      <c r="AM91" s="520"/>
      <c r="AN91" s="521"/>
      <c r="AO91" s="520">
        <f t="shared" si="10"/>
        <v>24</v>
      </c>
      <c r="AP91" s="521"/>
      <c r="AQ91" s="520"/>
      <c r="AR91" s="532"/>
      <c r="AS91" s="522"/>
      <c r="AT91" s="532"/>
      <c r="AU91" s="520">
        <v>2</v>
      </c>
      <c r="AV91" s="532"/>
      <c r="AW91" s="522"/>
      <c r="AX91" s="532"/>
      <c r="AY91" s="520"/>
      <c r="AZ91" s="532"/>
      <c r="BA91" s="522"/>
      <c r="BB91" s="532"/>
      <c r="BC91" s="520"/>
      <c r="BD91" s="532"/>
      <c r="BE91" s="522"/>
      <c r="BF91" s="521"/>
      <c r="BG91" s="43"/>
      <c r="BH91" s="43"/>
      <c r="BI91" s="152" t="s">
        <v>489</v>
      </c>
      <c r="BJ91" s="43"/>
      <c r="BK91" s="43"/>
      <c r="BL91" s="43"/>
      <c r="BM91" s="43"/>
      <c r="BN91" s="43"/>
      <c r="BO91" s="43"/>
      <c r="BP91" s="43"/>
      <c r="BQ91" s="43"/>
    </row>
    <row r="92" spans="1:69" ht="25.5" customHeight="1">
      <c r="A92" s="43"/>
      <c r="B92" s="129"/>
      <c r="C92" s="130"/>
      <c r="D92" s="149" t="s">
        <v>490</v>
      </c>
      <c r="E92" s="494" t="s">
        <v>491</v>
      </c>
      <c r="F92" s="495"/>
      <c r="G92" s="495"/>
      <c r="H92" s="495"/>
      <c r="I92" s="495"/>
      <c r="J92" s="495"/>
      <c r="K92" s="495"/>
      <c r="L92" s="495"/>
      <c r="M92" s="495"/>
      <c r="N92" s="495"/>
      <c r="O92" s="495"/>
      <c r="P92" s="495"/>
      <c r="Q92" s="495"/>
      <c r="R92" s="495"/>
      <c r="S92" s="495"/>
      <c r="T92" s="497"/>
      <c r="U92" s="508"/>
      <c r="V92" s="497"/>
      <c r="W92" s="515">
        <v>6</v>
      </c>
      <c r="X92" s="499"/>
      <c r="Y92" s="508"/>
      <c r="Z92" s="497"/>
      <c r="AA92" s="515">
        <v>6</v>
      </c>
      <c r="AB92" s="499"/>
      <c r="AC92" s="508">
        <v>2</v>
      </c>
      <c r="AD92" s="497"/>
      <c r="AE92" s="508">
        <f t="shared" si="8"/>
        <v>60</v>
      </c>
      <c r="AF92" s="497"/>
      <c r="AG92" s="508">
        <f t="shared" si="9"/>
        <v>36</v>
      </c>
      <c r="AH92" s="497"/>
      <c r="AI92" s="508">
        <v>18</v>
      </c>
      <c r="AJ92" s="497"/>
      <c r="AK92" s="515">
        <v>18</v>
      </c>
      <c r="AL92" s="495"/>
      <c r="AM92" s="508"/>
      <c r="AN92" s="497"/>
      <c r="AO92" s="508">
        <f t="shared" si="10"/>
        <v>24</v>
      </c>
      <c r="AP92" s="497"/>
      <c r="AQ92" s="508"/>
      <c r="AR92" s="499"/>
      <c r="AS92" s="515"/>
      <c r="AT92" s="497"/>
      <c r="AU92" s="508"/>
      <c r="AV92" s="499"/>
      <c r="AW92" s="515"/>
      <c r="AX92" s="499"/>
      <c r="AY92" s="508"/>
      <c r="AZ92" s="499"/>
      <c r="BA92" s="515">
        <v>2</v>
      </c>
      <c r="BB92" s="499"/>
      <c r="BC92" s="508"/>
      <c r="BD92" s="499"/>
      <c r="BE92" s="515"/>
      <c r="BF92" s="497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</row>
    <row r="93" spans="1:69" ht="25.5" customHeight="1">
      <c r="A93" s="43"/>
      <c r="B93" s="129"/>
      <c r="C93" s="131"/>
      <c r="D93" s="149" t="s">
        <v>492</v>
      </c>
      <c r="E93" s="494" t="s">
        <v>133</v>
      </c>
      <c r="F93" s="495"/>
      <c r="G93" s="495"/>
      <c r="H93" s="495"/>
      <c r="I93" s="495"/>
      <c r="J93" s="495"/>
      <c r="K93" s="495"/>
      <c r="L93" s="495"/>
      <c r="M93" s="495"/>
      <c r="N93" s="495"/>
      <c r="O93" s="495"/>
      <c r="P93" s="495"/>
      <c r="Q93" s="495"/>
      <c r="R93" s="495"/>
      <c r="S93" s="495"/>
      <c r="T93" s="495"/>
      <c r="U93" s="508">
        <v>8</v>
      </c>
      <c r="V93" s="497"/>
      <c r="W93" s="515">
        <v>6</v>
      </c>
      <c r="X93" s="495"/>
      <c r="Y93" s="508"/>
      <c r="Z93" s="497"/>
      <c r="AA93" s="515">
        <v>5.7</v>
      </c>
      <c r="AB93" s="495"/>
      <c r="AC93" s="508">
        <v>6</v>
      </c>
      <c r="AD93" s="497"/>
      <c r="AE93" s="508">
        <f t="shared" si="8"/>
        <v>180</v>
      </c>
      <c r="AF93" s="497"/>
      <c r="AG93" s="508">
        <f t="shared" si="9"/>
        <v>126</v>
      </c>
      <c r="AH93" s="497"/>
      <c r="AI93" s="508"/>
      <c r="AJ93" s="497"/>
      <c r="AK93" s="515">
        <v>126</v>
      </c>
      <c r="AL93" s="497"/>
      <c r="AM93" s="508"/>
      <c r="AN93" s="497"/>
      <c r="AO93" s="508">
        <f t="shared" si="10"/>
        <v>54</v>
      </c>
      <c r="AP93" s="497"/>
      <c r="AQ93" s="508"/>
      <c r="AR93" s="499"/>
      <c r="AS93" s="538"/>
      <c r="AT93" s="497"/>
      <c r="AU93" s="508"/>
      <c r="AV93" s="499"/>
      <c r="AW93" s="515"/>
      <c r="AX93" s="499"/>
      <c r="AY93" s="508">
        <v>2</v>
      </c>
      <c r="AZ93" s="499"/>
      <c r="BA93" s="515">
        <v>2</v>
      </c>
      <c r="BB93" s="499"/>
      <c r="BC93" s="508">
        <v>2</v>
      </c>
      <c r="BD93" s="499"/>
      <c r="BE93" s="515">
        <v>2</v>
      </c>
      <c r="BF93" s="497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</row>
    <row r="94" spans="1:69" ht="25.5" customHeight="1">
      <c r="A94" s="145"/>
      <c r="B94" s="116"/>
      <c r="C94" s="132"/>
      <c r="D94" s="536" t="s">
        <v>203</v>
      </c>
      <c r="E94" s="535"/>
      <c r="F94" s="535"/>
      <c r="G94" s="535"/>
      <c r="H94" s="535"/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5"/>
      <c r="T94" s="527"/>
      <c r="U94" s="526">
        <v>1</v>
      </c>
      <c r="V94" s="527"/>
      <c r="W94" s="705">
        <v>5</v>
      </c>
      <c r="X94" s="535"/>
      <c r="Y94" s="526">
        <f>SUM(Y92:Z93)</f>
        <v>0</v>
      </c>
      <c r="Z94" s="527"/>
      <c r="AA94" s="526">
        <v>6</v>
      </c>
      <c r="AB94" s="527"/>
      <c r="AC94" s="526">
        <f>SUM(AC89:AD93)</f>
        <v>14</v>
      </c>
      <c r="AD94" s="527"/>
      <c r="AE94" s="526">
        <f>SUM(AE89:AF93)</f>
        <v>420</v>
      </c>
      <c r="AF94" s="527"/>
      <c r="AG94" s="526">
        <f>SUM(AG89:AH93)</f>
        <v>270</v>
      </c>
      <c r="AH94" s="527"/>
      <c r="AI94" s="526">
        <f>SUM(AI89:AJ93)</f>
        <v>72</v>
      </c>
      <c r="AJ94" s="527"/>
      <c r="AK94" s="526">
        <f>SUM(AK89:AL93)</f>
        <v>198</v>
      </c>
      <c r="AL94" s="527"/>
      <c r="AM94" s="526">
        <f>SUM(AM89:AN93)</f>
        <v>0</v>
      </c>
      <c r="AN94" s="527"/>
      <c r="AO94" s="526">
        <f>SUM(AO89:AP93)</f>
        <v>150</v>
      </c>
      <c r="AP94" s="527"/>
      <c r="AQ94" s="526">
        <f>SUM(AQ89:AR93)</f>
        <v>0</v>
      </c>
      <c r="AR94" s="546"/>
      <c r="AS94" s="907">
        <f>SUM(AS89:AT93)</f>
        <v>0</v>
      </c>
      <c r="AT94" s="527"/>
      <c r="AU94" s="526">
        <f>SUM(AU89:AV93)</f>
        <v>2</v>
      </c>
      <c r="AV94" s="546"/>
      <c r="AW94" s="907">
        <f>SUM(AW89:AX93)</f>
        <v>4</v>
      </c>
      <c r="AX94" s="527"/>
      <c r="AY94" s="526">
        <f>SUM(AY89:AZ93)</f>
        <v>2</v>
      </c>
      <c r="AZ94" s="546"/>
      <c r="BA94" s="907">
        <f>SUM(BA89:BB93)</f>
        <v>4</v>
      </c>
      <c r="BB94" s="527"/>
      <c r="BC94" s="526">
        <f>SUM(BC89:BD93)</f>
        <v>2</v>
      </c>
      <c r="BD94" s="546"/>
      <c r="BE94" s="907">
        <f>SUM(BE89:BF93)</f>
        <v>2</v>
      </c>
      <c r="BF94" s="527"/>
      <c r="BG94" s="145"/>
      <c r="BH94" s="128"/>
      <c r="BI94" s="145"/>
      <c r="BJ94" s="145"/>
      <c r="BK94" s="145"/>
      <c r="BL94" s="145"/>
      <c r="BM94" s="145"/>
      <c r="BN94" s="145"/>
      <c r="BO94" s="145"/>
      <c r="BP94" s="145"/>
      <c r="BQ94" s="145"/>
    </row>
    <row r="95" spans="1:69" ht="30" customHeight="1">
      <c r="A95" s="43"/>
      <c r="B95" s="129"/>
      <c r="C95" s="157"/>
      <c r="D95" s="534" t="s">
        <v>206</v>
      </c>
      <c r="E95" s="535"/>
      <c r="F95" s="535"/>
      <c r="G95" s="535"/>
      <c r="H95" s="535"/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5"/>
      <c r="T95" s="535"/>
      <c r="U95" s="535"/>
      <c r="V95" s="535"/>
      <c r="W95" s="535"/>
      <c r="X95" s="535"/>
      <c r="Y95" s="535"/>
      <c r="Z95" s="535"/>
      <c r="AA95" s="535"/>
      <c r="AB95" s="535"/>
      <c r="AC95" s="535"/>
      <c r="AD95" s="535"/>
      <c r="AE95" s="535"/>
      <c r="AF95" s="535"/>
      <c r="AG95" s="535"/>
      <c r="AH95" s="535"/>
      <c r="AI95" s="535"/>
      <c r="AJ95" s="535"/>
      <c r="AK95" s="535"/>
      <c r="AL95" s="535"/>
      <c r="AM95" s="535"/>
      <c r="AN95" s="535"/>
      <c r="AO95" s="535"/>
      <c r="AP95" s="535"/>
      <c r="AQ95" s="535"/>
      <c r="AR95" s="535"/>
      <c r="AS95" s="535"/>
      <c r="AT95" s="535"/>
      <c r="AU95" s="535"/>
      <c r="AV95" s="535"/>
      <c r="AW95" s="535"/>
      <c r="AX95" s="535"/>
      <c r="AY95" s="535"/>
      <c r="AZ95" s="535"/>
      <c r="BA95" s="535"/>
      <c r="BB95" s="535"/>
      <c r="BC95" s="535"/>
      <c r="BD95" s="535"/>
      <c r="BE95" s="535"/>
      <c r="BF95" s="527"/>
      <c r="BG95" s="148"/>
      <c r="BH95" s="43"/>
      <c r="BI95" s="43"/>
      <c r="BJ95" s="43"/>
      <c r="BK95" s="43"/>
      <c r="BL95" s="43"/>
      <c r="BM95" s="43"/>
      <c r="BN95" s="43"/>
      <c r="BO95" s="43"/>
      <c r="BP95" s="43"/>
      <c r="BQ95" s="43"/>
    </row>
    <row r="96" spans="1:69" ht="56.25" customHeight="1">
      <c r="A96" s="43"/>
      <c r="B96" s="129"/>
      <c r="C96" s="147"/>
      <c r="D96" s="158" t="s">
        <v>208</v>
      </c>
      <c r="E96" s="541" t="s">
        <v>493</v>
      </c>
      <c r="F96" s="495"/>
      <c r="G96" s="495"/>
      <c r="H96" s="495"/>
      <c r="I96" s="495"/>
      <c r="J96" s="495"/>
      <c r="K96" s="495"/>
      <c r="L96" s="495"/>
      <c r="M96" s="495"/>
      <c r="N96" s="495"/>
      <c r="O96" s="495"/>
      <c r="P96" s="495"/>
      <c r="Q96" s="495"/>
      <c r="R96" s="495"/>
      <c r="S96" s="495"/>
      <c r="T96" s="497"/>
      <c r="U96" s="508"/>
      <c r="V96" s="497"/>
      <c r="W96" s="508">
        <v>3</v>
      </c>
      <c r="X96" s="497"/>
      <c r="Y96" s="508"/>
      <c r="Z96" s="497"/>
      <c r="AA96" s="515">
        <v>3</v>
      </c>
      <c r="AB96" s="495"/>
      <c r="AC96" s="508">
        <v>4</v>
      </c>
      <c r="AD96" s="495"/>
      <c r="AE96" s="508">
        <f t="shared" ref="AE96:AE106" si="11">AC96*30</f>
        <v>120</v>
      </c>
      <c r="AF96" s="497"/>
      <c r="AG96" s="508">
        <f t="shared" ref="AG96:AG106" si="12">AI96+AK96+AM96</f>
        <v>54</v>
      </c>
      <c r="AH96" s="497"/>
      <c r="AI96" s="515">
        <v>18</v>
      </c>
      <c r="AJ96" s="497"/>
      <c r="AK96" s="508">
        <v>0</v>
      </c>
      <c r="AL96" s="497"/>
      <c r="AM96" s="498">
        <v>36</v>
      </c>
      <c r="AN96" s="497"/>
      <c r="AO96" s="496">
        <f t="shared" ref="AO96:AO106" si="13">AE96-AG96</f>
        <v>66</v>
      </c>
      <c r="AP96" s="497"/>
      <c r="AQ96" s="496"/>
      <c r="AR96" s="499"/>
      <c r="AS96" s="498"/>
      <c r="AT96" s="497"/>
      <c r="AU96" s="496">
        <v>3</v>
      </c>
      <c r="AV96" s="499"/>
      <c r="AW96" s="518"/>
      <c r="AX96" s="497"/>
      <c r="AY96" s="496"/>
      <c r="AZ96" s="499"/>
      <c r="BA96" s="498"/>
      <c r="BB96" s="497"/>
      <c r="BC96" s="496"/>
      <c r="BD96" s="499"/>
      <c r="BE96" s="518"/>
      <c r="BF96" s="497"/>
      <c r="BG96" s="148"/>
      <c r="BH96" s="43"/>
      <c r="BI96" s="43"/>
      <c r="BJ96" s="43"/>
      <c r="BK96" s="43"/>
      <c r="BL96" s="43"/>
      <c r="BM96" s="43"/>
      <c r="BN96" s="43"/>
      <c r="BO96" s="43"/>
      <c r="BP96" s="43"/>
      <c r="BQ96" s="43"/>
    </row>
    <row r="97" spans="1:69" ht="34.5" customHeight="1">
      <c r="A97" s="43"/>
      <c r="B97" s="129"/>
      <c r="C97" s="147"/>
      <c r="D97" s="126" t="s">
        <v>211</v>
      </c>
      <c r="E97" s="541" t="s">
        <v>494</v>
      </c>
      <c r="F97" s="495"/>
      <c r="G97" s="495"/>
      <c r="H97" s="495"/>
      <c r="I97" s="495"/>
      <c r="J97" s="495"/>
      <c r="K97" s="495"/>
      <c r="L97" s="495"/>
      <c r="M97" s="495"/>
      <c r="N97" s="495"/>
      <c r="O97" s="495"/>
      <c r="P97" s="495"/>
      <c r="Q97" s="495"/>
      <c r="R97" s="495"/>
      <c r="S97" s="495"/>
      <c r="T97" s="497"/>
      <c r="U97" s="508"/>
      <c r="V97" s="497"/>
      <c r="W97" s="508">
        <v>4</v>
      </c>
      <c r="X97" s="497"/>
      <c r="Y97" s="508"/>
      <c r="Z97" s="497"/>
      <c r="AA97" s="515">
        <v>4</v>
      </c>
      <c r="AB97" s="495"/>
      <c r="AC97" s="508">
        <v>4</v>
      </c>
      <c r="AD97" s="495"/>
      <c r="AE97" s="508">
        <f t="shared" si="11"/>
        <v>120</v>
      </c>
      <c r="AF97" s="497"/>
      <c r="AG97" s="508">
        <f t="shared" si="12"/>
        <v>54</v>
      </c>
      <c r="AH97" s="497"/>
      <c r="AI97" s="515">
        <v>18</v>
      </c>
      <c r="AJ97" s="497"/>
      <c r="AK97" s="508">
        <v>0</v>
      </c>
      <c r="AL97" s="497"/>
      <c r="AM97" s="498">
        <v>36</v>
      </c>
      <c r="AN97" s="497"/>
      <c r="AO97" s="496">
        <f t="shared" si="13"/>
        <v>66</v>
      </c>
      <c r="AP97" s="497"/>
      <c r="AQ97" s="496"/>
      <c r="AR97" s="499"/>
      <c r="AS97" s="498"/>
      <c r="AT97" s="497"/>
      <c r="AU97" s="496"/>
      <c r="AV97" s="499"/>
      <c r="AW97" s="518">
        <v>3</v>
      </c>
      <c r="AX97" s="497"/>
      <c r="AY97" s="496"/>
      <c r="AZ97" s="499"/>
      <c r="BA97" s="498"/>
      <c r="BB97" s="497"/>
      <c r="BC97" s="496"/>
      <c r="BD97" s="499"/>
      <c r="BE97" s="518"/>
      <c r="BF97" s="497"/>
      <c r="BG97" s="148"/>
      <c r="BH97" s="152"/>
      <c r="BI97" s="151" t="s">
        <v>220</v>
      </c>
      <c r="BJ97" s="151"/>
      <c r="BK97" s="151"/>
      <c r="BL97" s="151"/>
      <c r="BM97" s="151"/>
      <c r="BN97" s="152"/>
      <c r="BO97" s="152"/>
      <c r="BP97" s="152"/>
      <c r="BQ97" s="152"/>
    </row>
    <row r="98" spans="1:69" ht="32.25" customHeight="1">
      <c r="A98" s="43"/>
      <c r="B98" s="129"/>
      <c r="C98" s="147"/>
      <c r="D98" s="418" t="s">
        <v>214</v>
      </c>
      <c r="E98" s="541" t="s">
        <v>495</v>
      </c>
      <c r="F98" s="495"/>
      <c r="G98" s="495"/>
      <c r="H98" s="495"/>
      <c r="I98" s="495"/>
      <c r="J98" s="495"/>
      <c r="K98" s="495"/>
      <c r="L98" s="495"/>
      <c r="M98" s="495"/>
      <c r="N98" s="495"/>
      <c r="O98" s="495"/>
      <c r="P98" s="495"/>
      <c r="Q98" s="495"/>
      <c r="R98" s="495"/>
      <c r="S98" s="495"/>
      <c r="T98" s="497"/>
      <c r="U98" s="508"/>
      <c r="V98" s="497"/>
      <c r="W98" s="508">
        <v>5</v>
      </c>
      <c r="X98" s="497"/>
      <c r="Y98" s="508"/>
      <c r="Z98" s="497"/>
      <c r="AA98" s="515">
        <v>5</v>
      </c>
      <c r="AB98" s="495"/>
      <c r="AC98" s="508">
        <v>4</v>
      </c>
      <c r="AD98" s="495"/>
      <c r="AE98" s="508">
        <f t="shared" si="11"/>
        <v>120</v>
      </c>
      <c r="AF98" s="497"/>
      <c r="AG98" s="508">
        <f t="shared" si="12"/>
        <v>54</v>
      </c>
      <c r="AH98" s="497"/>
      <c r="AI98" s="515">
        <v>18</v>
      </c>
      <c r="AJ98" s="497"/>
      <c r="AK98" s="508">
        <v>0</v>
      </c>
      <c r="AL98" s="497"/>
      <c r="AM98" s="498">
        <v>36</v>
      </c>
      <c r="AN98" s="497"/>
      <c r="AO98" s="496">
        <f t="shared" si="13"/>
        <v>66</v>
      </c>
      <c r="AP98" s="497"/>
      <c r="AQ98" s="496"/>
      <c r="AR98" s="499"/>
      <c r="AS98" s="498"/>
      <c r="AT98" s="497"/>
      <c r="AU98" s="496"/>
      <c r="AV98" s="499"/>
      <c r="AW98" s="518"/>
      <c r="AX98" s="497"/>
      <c r="AY98" s="496">
        <v>3</v>
      </c>
      <c r="AZ98" s="499"/>
      <c r="BA98" s="498"/>
      <c r="BB98" s="497"/>
      <c r="BC98" s="496"/>
      <c r="BD98" s="499"/>
      <c r="BE98" s="518"/>
      <c r="BF98" s="497"/>
      <c r="BG98" s="148"/>
      <c r="BH98" s="152" t="s">
        <v>223</v>
      </c>
      <c r="BI98" s="152"/>
      <c r="BJ98" s="152"/>
      <c r="BK98" s="152"/>
      <c r="BL98" s="152"/>
      <c r="BM98" s="152"/>
      <c r="BN98" s="152"/>
      <c r="BO98" s="152"/>
      <c r="BP98" s="152"/>
      <c r="BQ98" s="152"/>
    </row>
    <row r="99" spans="1:69" ht="33" customHeight="1">
      <c r="A99" s="43"/>
      <c r="B99" s="129"/>
      <c r="C99" s="147"/>
      <c r="D99" s="418" t="s">
        <v>216</v>
      </c>
      <c r="E99" s="541" t="s">
        <v>496</v>
      </c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7"/>
      <c r="U99" s="508"/>
      <c r="V99" s="497"/>
      <c r="W99" s="508">
        <v>6</v>
      </c>
      <c r="X99" s="497"/>
      <c r="Y99" s="508"/>
      <c r="Z99" s="497"/>
      <c r="AA99" s="515">
        <v>6</v>
      </c>
      <c r="AB99" s="495"/>
      <c r="AC99" s="508">
        <v>4</v>
      </c>
      <c r="AD99" s="495"/>
      <c r="AE99" s="508">
        <f t="shared" si="11"/>
        <v>120</v>
      </c>
      <c r="AF99" s="497"/>
      <c r="AG99" s="508">
        <f t="shared" si="12"/>
        <v>54</v>
      </c>
      <c r="AH99" s="497"/>
      <c r="AI99" s="515">
        <v>18</v>
      </c>
      <c r="AJ99" s="497"/>
      <c r="AK99" s="508">
        <v>18</v>
      </c>
      <c r="AL99" s="497"/>
      <c r="AM99" s="498">
        <v>18</v>
      </c>
      <c r="AN99" s="497"/>
      <c r="AO99" s="496">
        <f t="shared" si="13"/>
        <v>66</v>
      </c>
      <c r="AP99" s="497"/>
      <c r="AQ99" s="496"/>
      <c r="AR99" s="499"/>
      <c r="AS99" s="498"/>
      <c r="AT99" s="497"/>
      <c r="AU99" s="496"/>
      <c r="AV99" s="499"/>
      <c r="AW99" s="518"/>
      <c r="AX99" s="497"/>
      <c r="AY99" s="496"/>
      <c r="AZ99" s="499"/>
      <c r="BA99" s="498">
        <v>3</v>
      </c>
      <c r="BB99" s="497"/>
      <c r="BC99" s="496"/>
      <c r="BD99" s="499"/>
      <c r="BE99" s="518"/>
      <c r="BF99" s="497"/>
      <c r="BG99" s="148"/>
      <c r="BH99" s="152"/>
      <c r="BI99" s="152" t="s">
        <v>202</v>
      </c>
      <c r="BJ99" s="152"/>
      <c r="BK99" s="152"/>
      <c r="BL99" s="152"/>
      <c r="BM99" s="152"/>
      <c r="BN99" s="152"/>
      <c r="BO99" s="152"/>
      <c r="BP99" s="152"/>
      <c r="BQ99" s="152"/>
    </row>
    <row r="100" spans="1:69" ht="34.5" customHeight="1">
      <c r="A100" s="43"/>
      <c r="B100" s="129"/>
      <c r="C100" s="147"/>
      <c r="D100" s="126" t="s">
        <v>218</v>
      </c>
      <c r="E100" s="541" t="s">
        <v>497</v>
      </c>
      <c r="F100" s="495"/>
      <c r="G100" s="495"/>
      <c r="H100" s="495"/>
      <c r="I100" s="495"/>
      <c r="J100" s="495"/>
      <c r="K100" s="495"/>
      <c r="L100" s="495"/>
      <c r="M100" s="495"/>
      <c r="N100" s="495"/>
      <c r="O100" s="495"/>
      <c r="P100" s="495"/>
      <c r="Q100" s="495"/>
      <c r="R100" s="495"/>
      <c r="S100" s="495"/>
      <c r="T100" s="497"/>
      <c r="U100" s="508"/>
      <c r="V100" s="497"/>
      <c r="W100" s="508">
        <v>7</v>
      </c>
      <c r="X100" s="497"/>
      <c r="Y100" s="508"/>
      <c r="Z100" s="497"/>
      <c r="AA100" s="515">
        <v>7</v>
      </c>
      <c r="AB100" s="495"/>
      <c r="AC100" s="508">
        <v>4</v>
      </c>
      <c r="AD100" s="495"/>
      <c r="AE100" s="508">
        <f t="shared" si="11"/>
        <v>120</v>
      </c>
      <c r="AF100" s="497"/>
      <c r="AG100" s="508">
        <f t="shared" si="12"/>
        <v>54</v>
      </c>
      <c r="AH100" s="497"/>
      <c r="AI100" s="515">
        <v>18</v>
      </c>
      <c r="AJ100" s="497"/>
      <c r="AK100" s="508">
        <v>0</v>
      </c>
      <c r="AL100" s="497"/>
      <c r="AM100" s="498">
        <v>36</v>
      </c>
      <c r="AN100" s="497"/>
      <c r="AO100" s="496">
        <f t="shared" si="13"/>
        <v>66</v>
      </c>
      <c r="AP100" s="497"/>
      <c r="AQ100" s="496"/>
      <c r="AR100" s="499"/>
      <c r="AS100" s="498"/>
      <c r="AT100" s="497"/>
      <c r="AU100" s="496"/>
      <c r="AV100" s="499"/>
      <c r="AW100" s="518"/>
      <c r="AX100" s="497"/>
      <c r="AY100" s="496"/>
      <c r="AZ100" s="499"/>
      <c r="BA100" s="498"/>
      <c r="BB100" s="497"/>
      <c r="BC100" s="496">
        <v>3</v>
      </c>
      <c r="BD100" s="499"/>
      <c r="BE100" s="518"/>
      <c r="BF100" s="497"/>
      <c r="BG100" s="148"/>
      <c r="BH100" s="152"/>
      <c r="BI100" s="152" t="s">
        <v>204</v>
      </c>
      <c r="BJ100" s="152"/>
      <c r="BK100" s="152"/>
      <c r="BL100" s="152"/>
      <c r="BM100" s="152"/>
      <c r="BN100" s="152"/>
      <c r="BO100" s="152"/>
      <c r="BP100" s="152"/>
      <c r="BQ100" s="152"/>
    </row>
    <row r="101" spans="1:69" ht="33" customHeight="1">
      <c r="A101" s="43"/>
      <c r="B101" s="129"/>
      <c r="C101" s="147"/>
      <c r="D101" s="126" t="s">
        <v>221</v>
      </c>
      <c r="E101" s="537" t="s">
        <v>498</v>
      </c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1"/>
      <c r="U101" s="520">
        <v>3</v>
      </c>
      <c r="V101" s="521"/>
      <c r="W101" s="522"/>
      <c r="X101" s="521"/>
      <c r="Y101" s="520"/>
      <c r="Z101" s="521"/>
      <c r="AA101" s="522">
        <v>3</v>
      </c>
      <c r="AB101" s="523"/>
      <c r="AC101" s="520">
        <v>5</v>
      </c>
      <c r="AD101" s="523"/>
      <c r="AE101" s="520">
        <f t="shared" si="11"/>
        <v>150</v>
      </c>
      <c r="AF101" s="521"/>
      <c r="AG101" s="520">
        <f t="shared" si="12"/>
        <v>81</v>
      </c>
      <c r="AH101" s="521"/>
      <c r="AI101" s="522">
        <f>36+9</f>
        <v>45</v>
      </c>
      <c r="AJ101" s="521"/>
      <c r="AK101" s="520">
        <v>18</v>
      </c>
      <c r="AL101" s="521"/>
      <c r="AM101" s="572">
        <v>18</v>
      </c>
      <c r="AN101" s="573"/>
      <c r="AO101" s="572">
        <f t="shared" si="13"/>
        <v>69</v>
      </c>
      <c r="AP101" s="529"/>
      <c r="AQ101" s="531"/>
      <c r="AR101" s="532"/>
      <c r="AS101" s="530"/>
      <c r="AT101" s="521"/>
      <c r="AU101" s="531">
        <f>81/18</f>
        <v>4.5</v>
      </c>
      <c r="AV101" s="532"/>
      <c r="AW101" s="533"/>
      <c r="AX101" s="521"/>
      <c r="AY101" s="531"/>
      <c r="AZ101" s="532"/>
      <c r="BA101" s="530"/>
      <c r="BB101" s="521"/>
      <c r="BC101" s="531"/>
      <c r="BD101" s="532"/>
      <c r="BE101" s="533"/>
      <c r="BF101" s="521"/>
      <c r="BG101" s="148"/>
      <c r="BH101" s="152"/>
      <c r="BI101" s="152" t="s">
        <v>230</v>
      </c>
      <c r="BJ101" s="152"/>
      <c r="BK101" s="152"/>
      <c r="BL101" s="152"/>
      <c r="BM101" s="152"/>
      <c r="BN101" s="152"/>
      <c r="BO101" s="152"/>
      <c r="BP101" s="152"/>
      <c r="BQ101" s="152"/>
    </row>
    <row r="102" spans="1:69" ht="33.75" customHeight="1">
      <c r="A102" s="43"/>
      <c r="B102" s="129"/>
      <c r="C102" s="147"/>
      <c r="D102" s="126" t="s">
        <v>224</v>
      </c>
      <c r="E102" s="519" t="s">
        <v>499</v>
      </c>
      <c r="F102" s="503"/>
      <c r="G102" s="503"/>
      <c r="H102" s="503"/>
      <c r="I102" s="503"/>
      <c r="J102" s="503"/>
      <c r="K102" s="503"/>
      <c r="L102" s="503"/>
      <c r="M102" s="503"/>
      <c r="N102" s="503"/>
      <c r="O102" s="503"/>
      <c r="P102" s="503"/>
      <c r="Q102" s="503"/>
      <c r="R102" s="503"/>
      <c r="S102" s="503"/>
      <c r="T102" s="501"/>
      <c r="U102" s="500">
        <v>6</v>
      </c>
      <c r="V102" s="501"/>
      <c r="W102" s="502"/>
      <c r="X102" s="501"/>
      <c r="Y102" s="500"/>
      <c r="Z102" s="501"/>
      <c r="AA102" s="502">
        <v>6</v>
      </c>
      <c r="AB102" s="503"/>
      <c r="AC102" s="500">
        <v>5</v>
      </c>
      <c r="AD102" s="501"/>
      <c r="AE102" s="500">
        <f t="shared" si="11"/>
        <v>150</v>
      </c>
      <c r="AF102" s="501"/>
      <c r="AG102" s="500">
        <f t="shared" si="12"/>
        <v>90</v>
      </c>
      <c r="AH102" s="501"/>
      <c r="AI102" s="500">
        <v>54</v>
      </c>
      <c r="AJ102" s="501"/>
      <c r="AK102" s="502">
        <v>18</v>
      </c>
      <c r="AL102" s="503"/>
      <c r="AM102" s="500">
        <v>18</v>
      </c>
      <c r="AN102" s="501"/>
      <c r="AO102" s="500">
        <f t="shared" si="13"/>
        <v>60</v>
      </c>
      <c r="AP102" s="501"/>
      <c r="AQ102" s="500"/>
      <c r="AR102" s="516"/>
      <c r="AS102" s="517"/>
      <c r="AT102" s="501"/>
      <c r="AU102" s="500"/>
      <c r="AV102" s="516"/>
      <c r="AW102" s="517"/>
      <c r="AX102" s="501"/>
      <c r="AY102" s="500"/>
      <c r="AZ102" s="516"/>
      <c r="BA102" s="517">
        <v>5</v>
      </c>
      <c r="BB102" s="501"/>
      <c r="BC102" s="500"/>
      <c r="BD102" s="516"/>
      <c r="BE102" s="517"/>
      <c r="BF102" s="501"/>
      <c r="BG102" s="148"/>
      <c r="BH102" s="152"/>
      <c r="BI102" s="152" t="s">
        <v>233</v>
      </c>
      <c r="BJ102" s="152"/>
      <c r="BK102" s="152"/>
      <c r="BL102" s="152"/>
      <c r="BM102" s="152"/>
      <c r="BN102" s="152"/>
      <c r="BO102" s="152"/>
      <c r="BP102" s="152"/>
      <c r="BQ102" s="152"/>
    </row>
    <row r="103" spans="1:69" ht="31.5" customHeight="1">
      <c r="A103" s="43"/>
      <c r="B103" s="129"/>
      <c r="C103" s="147"/>
      <c r="D103" s="126" t="s">
        <v>226</v>
      </c>
      <c r="E103" s="519" t="s">
        <v>500</v>
      </c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1"/>
      <c r="U103" s="500">
        <v>6</v>
      </c>
      <c r="V103" s="501"/>
      <c r="W103" s="502"/>
      <c r="X103" s="501"/>
      <c r="Y103" s="500"/>
      <c r="Z103" s="501"/>
      <c r="AA103" s="502">
        <v>6</v>
      </c>
      <c r="AB103" s="503"/>
      <c r="AC103" s="500">
        <v>6</v>
      </c>
      <c r="AD103" s="501"/>
      <c r="AE103" s="500">
        <f t="shared" si="11"/>
        <v>180</v>
      </c>
      <c r="AF103" s="501"/>
      <c r="AG103" s="500">
        <f t="shared" si="12"/>
        <v>108</v>
      </c>
      <c r="AH103" s="501"/>
      <c r="AI103" s="500">
        <v>72</v>
      </c>
      <c r="AJ103" s="501"/>
      <c r="AK103" s="502">
        <v>18</v>
      </c>
      <c r="AL103" s="503"/>
      <c r="AM103" s="500">
        <v>18</v>
      </c>
      <c r="AN103" s="501"/>
      <c r="AO103" s="500">
        <f t="shared" si="13"/>
        <v>72</v>
      </c>
      <c r="AP103" s="501"/>
      <c r="AQ103" s="500"/>
      <c r="AR103" s="516"/>
      <c r="AS103" s="517"/>
      <c r="AT103" s="501"/>
      <c r="AU103" s="500"/>
      <c r="AV103" s="516"/>
      <c r="AW103" s="517"/>
      <c r="AX103" s="501"/>
      <c r="AY103" s="500"/>
      <c r="AZ103" s="516"/>
      <c r="BA103" s="517">
        <v>6</v>
      </c>
      <c r="BB103" s="501"/>
      <c r="BC103" s="500"/>
      <c r="BD103" s="516"/>
      <c r="BE103" s="517"/>
      <c r="BF103" s="501"/>
      <c r="BG103" s="148"/>
      <c r="BH103" s="152"/>
      <c r="BI103" s="152" t="s">
        <v>199</v>
      </c>
      <c r="BJ103" s="152"/>
      <c r="BK103" s="152"/>
      <c r="BL103" s="152"/>
      <c r="BM103" s="152"/>
      <c r="BN103" s="152"/>
      <c r="BO103" s="152"/>
      <c r="BP103" s="152"/>
      <c r="BQ103" s="152"/>
    </row>
    <row r="104" spans="1:69" ht="33" customHeight="1">
      <c r="A104" s="146"/>
      <c r="B104" s="129"/>
      <c r="C104" s="147"/>
      <c r="D104" s="126" t="s">
        <v>228</v>
      </c>
      <c r="E104" s="494" t="s">
        <v>501</v>
      </c>
      <c r="F104" s="495"/>
      <c r="G104" s="495"/>
      <c r="H104" s="495"/>
      <c r="I104" s="495"/>
      <c r="J104" s="495"/>
      <c r="K104" s="495"/>
      <c r="L104" s="495"/>
      <c r="M104" s="495"/>
      <c r="N104" s="495"/>
      <c r="O104" s="495"/>
      <c r="P104" s="495"/>
      <c r="Q104" s="495"/>
      <c r="R104" s="495"/>
      <c r="S104" s="495"/>
      <c r="T104" s="499"/>
      <c r="U104" s="508">
        <v>7</v>
      </c>
      <c r="V104" s="497"/>
      <c r="W104" s="496"/>
      <c r="X104" s="499"/>
      <c r="Y104" s="496"/>
      <c r="Z104" s="497"/>
      <c r="AA104" s="498">
        <v>7</v>
      </c>
      <c r="AB104" s="499"/>
      <c r="AC104" s="496">
        <v>4</v>
      </c>
      <c r="AD104" s="497"/>
      <c r="AE104" s="496">
        <f t="shared" si="11"/>
        <v>120</v>
      </c>
      <c r="AF104" s="497"/>
      <c r="AG104" s="496">
        <f t="shared" si="12"/>
        <v>72</v>
      </c>
      <c r="AH104" s="497"/>
      <c r="AI104" s="498">
        <v>36</v>
      </c>
      <c r="AJ104" s="499"/>
      <c r="AK104" s="496">
        <v>18</v>
      </c>
      <c r="AL104" s="497"/>
      <c r="AM104" s="498">
        <v>18</v>
      </c>
      <c r="AN104" s="499"/>
      <c r="AO104" s="496">
        <f t="shared" si="13"/>
        <v>48</v>
      </c>
      <c r="AP104" s="497"/>
      <c r="AQ104" s="498"/>
      <c r="AR104" s="499"/>
      <c r="AS104" s="518"/>
      <c r="AT104" s="499"/>
      <c r="AU104" s="496"/>
      <c r="AV104" s="499"/>
      <c r="AW104" s="518"/>
      <c r="AX104" s="497"/>
      <c r="AY104" s="498"/>
      <c r="AZ104" s="499"/>
      <c r="BA104" s="518"/>
      <c r="BB104" s="499"/>
      <c r="BC104" s="496">
        <v>4</v>
      </c>
      <c r="BD104" s="499"/>
      <c r="BE104" s="518"/>
      <c r="BF104" s="497"/>
      <c r="BG104" s="148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</row>
    <row r="105" spans="1:69" ht="32.25" customHeight="1">
      <c r="A105" s="146"/>
      <c r="B105" s="129"/>
      <c r="C105" s="147"/>
      <c r="D105" s="126" t="s">
        <v>231</v>
      </c>
      <c r="E105" s="494" t="s">
        <v>502</v>
      </c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9"/>
      <c r="U105" s="508"/>
      <c r="V105" s="497"/>
      <c r="W105" s="496">
        <v>7</v>
      </c>
      <c r="X105" s="499"/>
      <c r="Y105" s="496"/>
      <c r="Z105" s="497"/>
      <c r="AA105" s="498">
        <v>7</v>
      </c>
      <c r="AB105" s="499"/>
      <c r="AC105" s="496">
        <v>4</v>
      </c>
      <c r="AD105" s="497"/>
      <c r="AE105" s="496">
        <f t="shared" si="11"/>
        <v>120</v>
      </c>
      <c r="AF105" s="497"/>
      <c r="AG105" s="496">
        <f t="shared" si="12"/>
        <v>72</v>
      </c>
      <c r="AH105" s="497"/>
      <c r="AI105" s="498">
        <v>18</v>
      </c>
      <c r="AJ105" s="499"/>
      <c r="AK105" s="496"/>
      <c r="AL105" s="497"/>
      <c r="AM105" s="498">
        <v>54</v>
      </c>
      <c r="AN105" s="499"/>
      <c r="AO105" s="496">
        <f t="shared" si="13"/>
        <v>48</v>
      </c>
      <c r="AP105" s="497"/>
      <c r="AQ105" s="498"/>
      <c r="AR105" s="499"/>
      <c r="AS105" s="518"/>
      <c r="AT105" s="499"/>
      <c r="AU105" s="496"/>
      <c r="AV105" s="499"/>
      <c r="AW105" s="518"/>
      <c r="AX105" s="497"/>
      <c r="AY105" s="498"/>
      <c r="AZ105" s="499"/>
      <c r="BA105" s="518"/>
      <c r="BB105" s="499"/>
      <c r="BC105" s="496">
        <v>4</v>
      </c>
      <c r="BD105" s="499"/>
      <c r="BE105" s="518"/>
      <c r="BF105" s="497"/>
      <c r="BG105" s="148"/>
      <c r="BH105" s="152" t="s">
        <v>240</v>
      </c>
      <c r="BI105" s="159"/>
      <c r="BJ105" s="159"/>
      <c r="BK105" s="159"/>
      <c r="BL105" s="159"/>
      <c r="BM105" s="159"/>
      <c r="BN105" s="159"/>
      <c r="BO105" s="146"/>
      <c r="BP105" s="146"/>
      <c r="BQ105" s="146"/>
    </row>
    <row r="106" spans="1:69" ht="27.75" customHeight="1">
      <c r="A106" s="43"/>
      <c r="B106" s="129"/>
      <c r="C106" s="147"/>
      <c r="D106" s="126" t="s">
        <v>234</v>
      </c>
      <c r="E106" s="519" t="s">
        <v>503</v>
      </c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1"/>
      <c r="U106" s="500"/>
      <c r="V106" s="501"/>
      <c r="W106" s="502">
        <v>8</v>
      </c>
      <c r="X106" s="501"/>
      <c r="Y106" s="500"/>
      <c r="Z106" s="501"/>
      <c r="AA106" s="502">
        <v>8</v>
      </c>
      <c r="AB106" s="503"/>
      <c r="AC106" s="500">
        <v>2</v>
      </c>
      <c r="AD106" s="501"/>
      <c r="AE106" s="500">
        <f t="shared" si="11"/>
        <v>60</v>
      </c>
      <c r="AF106" s="501"/>
      <c r="AG106" s="500">
        <f t="shared" si="12"/>
        <v>36</v>
      </c>
      <c r="AH106" s="501"/>
      <c r="AI106" s="500">
        <v>18</v>
      </c>
      <c r="AJ106" s="501"/>
      <c r="AK106" s="502">
        <v>18</v>
      </c>
      <c r="AL106" s="503"/>
      <c r="AM106" s="500"/>
      <c r="AN106" s="501"/>
      <c r="AO106" s="500">
        <f t="shared" si="13"/>
        <v>24</v>
      </c>
      <c r="AP106" s="501"/>
      <c r="AQ106" s="500"/>
      <c r="AR106" s="516"/>
      <c r="AS106" s="517"/>
      <c r="AT106" s="501"/>
      <c r="AU106" s="500"/>
      <c r="AV106" s="516"/>
      <c r="AW106" s="517"/>
      <c r="AX106" s="501"/>
      <c r="AY106" s="500"/>
      <c r="AZ106" s="516"/>
      <c r="BA106" s="517"/>
      <c r="BB106" s="501"/>
      <c r="BC106" s="500"/>
      <c r="BD106" s="516"/>
      <c r="BE106" s="517">
        <v>4</v>
      </c>
      <c r="BF106" s="501"/>
      <c r="BG106" s="148"/>
      <c r="BH106" s="43"/>
      <c r="BI106" s="152" t="s">
        <v>243</v>
      </c>
      <c r="BJ106" s="43"/>
      <c r="BK106" s="43"/>
      <c r="BL106" s="43"/>
      <c r="BM106" s="43"/>
      <c r="BN106" s="43"/>
      <c r="BO106" s="43"/>
      <c r="BP106" s="43"/>
      <c r="BQ106" s="43"/>
    </row>
    <row r="107" spans="1:69" ht="25.5" customHeight="1">
      <c r="A107" s="145"/>
      <c r="B107" s="116"/>
      <c r="C107" s="132"/>
      <c r="D107" s="536" t="s">
        <v>245</v>
      </c>
      <c r="E107" s="535"/>
      <c r="F107" s="535"/>
      <c r="G107" s="535"/>
      <c r="H107" s="535"/>
      <c r="I107" s="535"/>
      <c r="J107" s="535"/>
      <c r="K107" s="535"/>
      <c r="L107" s="535"/>
      <c r="M107" s="535"/>
      <c r="N107" s="535"/>
      <c r="O107" s="535"/>
      <c r="P107" s="535"/>
      <c r="Q107" s="535"/>
      <c r="R107" s="535"/>
      <c r="S107" s="535"/>
      <c r="T107" s="527"/>
      <c r="U107" s="526">
        <v>4</v>
      </c>
      <c r="V107" s="527"/>
      <c r="W107" s="705">
        <v>7</v>
      </c>
      <c r="X107" s="535"/>
      <c r="Y107" s="526">
        <v>0</v>
      </c>
      <c r="Z107" s="527"/>
      <c r="AA107" s="526">
        <v>11</v>
      </c>
      <c r="AB107" s="527"/>
      <c r="AC107" s="526">
        <f>SUM(AC96:AD106)</f>
        <v>46</v>
      </c>
      <c r="AD107" s="527"/>
      <c r="AE107" s="526">
        <f>SUM(AE96:AF106)</f>
        <v>1380</v>
      </c>
      <c r="AF107" s="527"/>
      <c r="AG107" s="526">
        <f>SUM(AG96:AH106)</f>
        <v>729</v>
      </c>
      <c r="AH107" s="527"/>
      <c r="AI107" s="526">
        <f>SUM(AI96:AJ106)</f>
        <v>333</v>
      </c>
      <c r="AJ107" s="527"/>
      <c r="AK107" s="526">
        <f>SUM(AK96:AL106)</f>
        <v>108</v>
      </c>
      <c r="AL107" s="527"/>
      <c r="AM107" s="526">
        <f>SUM(AM96:AN106)</f>
        <v>288</v>
      </c>
      <c r="AN107" s="527"/>
      <c r="AO107" s="526">
        <f>SUM(AO96:AP106)</f>
        <v>651</v>
      </c>
      <c r="AP107" s="527"/>
      <c r="AQ107" s="526">
        <f>SUM(AQ96:AR106)</f>
        <v>0</v>
      </c>
      <c r="AR107" s="546"/>
      <c r="AS107" s="907">
        <f>SUM(AS96:AT106)</f>
        <v>0</v>
      </c>
      <c r="AT107" s="527"/>
      <c r="AU107" s="526">
        <f>SUM(AU96:AV106)</f>
        <v>7.5</v>
      </c>
      <c r="AV107" s="546"/>
      <c r="AW107" s="907">
        <f>SUM(AW96:AX106)</f>
        <v>3</v>
      </c>
      <c r="AX107" s="527"/>
      <c r="AY107" s="526">
        <f>SUM(AY96:AZ106)</f>
        <v>3</v>
      </c>
      <c r="AZ107" s="546"/>
      <c r="BA107" s="907">
        <f>SUM(BA96:BB106)</f>
        <v>14</v>
      </c>
      <c r="BB107" s="527"/>
      <c r="BC107" s="526">
        <f>SUM(BC96:BD106)</f>
        <v>11</v>
      </c>
      <c r="BD107" s="546"/>
      <c r="BE107" s="907">
        <f>SUM(BE96:BF106)</f>
        <v>4</v>
      </c>
      <c r="BF107" s="527"/>
      <c r="BG107" s="145"/>
      <c r="BH107" s="128"/>
      <c r="BI107" s="152" t="s">
        <v>198</v>
      </c>
      <c r="BJ107" s="145"/>
      <c r="BK107" s="145"/>
      <c r="BL107" s="145"/>
      <c r="BM107" s="145"/>
      <c r="BN107" s="145"/>
      <c r="BO107" s="145"/>
      <c r="BP107" s="145"/>
      <c r="BQ107" s="145"/>
    </row>
    <row r="108" spans="1:69" ht="25.5" customHeight="1">
      <c r="A108" s="71"/>
      <c r="B108" s="153"/>
      <c r="C108" s="154"/>
      <c r="D108" s="566" t="s">
        <v>247</v>
      </c>
      <c r="E108" s="535"/>
      <c r="F108" s="535"/>
      <c r="G108" s="535"/>
      <c r="H108" s="535"/>
      <c r="I108" s="535"/>
      <c r="J108" s="535"/>
      <c r="K108" s="535"/>
      <c r="L108" s="535"/>
      <c r="M108" s="535"/>
      <c r="N108" s="535"/>
      <c r="O108" s="535"/>
      <c r="P108" s="535"/>
      <c r="Q108" s="535"/>
      <c r="R108" s="535"/>
      <c r="S108" s="535"/>
      <c r="T108" s="527"/>
      <c r="U108" s="526">
        <f>U107+U94</f>
        <v>5</v>
      </c>
      <c r="V108" s="527"/>
      <c r="W108" s="526">
        <f>W107+W94</f>
        <v>12</v>
      </c>
      <c r="X108" s="527"/>
      <c r="Y108" s="526">
        <f>Y107+Y94</f>
        <v>0</v>
      </c>
      <c r="Z108" s="527"/>
      <c r="AA108" s="526">
        <f>AA107+AA94</f>
        <v>17</v>
      </c>
      <c r="AB108" s="527"/>
      <c r="AC108" s="526">
        <f>AC107+AC94</f>
        <v>60</v>
      </c>
      <c r="AD108" s="527"/>
      <c r="AE108" s="526">
        <f>AE107+AE94</f>
        <v>1800</v>
      </c>
      <c r="AF108" s="527"/>
      <c r="AG108" s="526">
        <f>AG107+AG94</f>
        <v>999</v>
      </c>
      <c r="AH108" s="527"/>
      <c r="AI108" s="526">
        <f>AI107+AI94</f>
        <v>405</v>
      </c>
      <c r="AJ108" s="527"/>
      <c r="AK108" s="526">
        <f>AK107+AK94</f>
        <v>306</v>
      </c>
      <c r="AL108" s="527"/>
      <c r="AM108" s="526">
        <f>AM107+AM94</f>
        <v>288</v>
      </c>
      <c r="AN108" s="527"/>
      <c r="AO108" s="526">
        <f>AO107+AO94</f>
        <v>801</v>
      </c>
      <c r="AP108" s="527"/>
      <c r="AQ108" s="549">
        <f>AQ107+AQ94</f>
        <v>0</v>
      </c>
      <c r="AR108" s="546"/>
      <c r="AS108" s="545">
        <f>AS107+AS94</f>
        <v>0</v>
      </c>
      <c r="AT108" s="527"/>
      <c r="AU108" s="549">
        <f>AU107+AU94</f>
        <v>9.5</v>
      </c>
      <c r="AV108" s="546"/>
      <c r="AW108" s="545">
        <f>AW107+AW94</f>
        <v>7</v>
      </c>
      <c r="AX108" s="527"/>
      <c r="AY108" s="549">
        <f>AY107+AY94</f>
        <v>5</v>
      </c>
      <c r="AZ108" s="546"/>
      <c r="BA108" s="545">
        <f>BA107+BA94</f>
        <v>18</v>
      </c>
      <c r="BB108" s="527"/>
      <c r="BC108" s="549">
        <f>BC107+BC94</f>
        <v>13</v>
      </c>
      <c r="BD108" s="546"/>
      <c r="BE108" s="545">
        <f>BE107+BE94</f>
        <v>6</v>
      </c>
      <c r="BF108" s="527"/>
      <c r="BG108" s="156"/>
      <c r="BH108" s="71"/>
      <c r="BI108" s="152" t="s">
        <v>248</v>
      </c>
      <c r="BJ108" s="71"/>
      <c r="BK108" s="71"/>
      <c r="BL108" s="71"/>
      <c r="BM108" s="71"/>
      <c r="BN108" s="71"/>
      <c r="BO108" s="71"/>
      <c r="BP108" s="71"/>
      <c r="BQ108" s="71"/>
    </row>
    <row r="109" spans="1:69" ht="27" customHeight="1">
      <c r="A109" s="115"/>
      <c r="B109" s="115"/>
      <c r="C109" s="55"/>
      <c r="D109" s="567" t="s">
        <v>249</v>
      </c>
      <c r="E109" s="535"/>
      <c r="F109" s="535"/>
      <c r="G109" s="535"/>
      <c r="H109" s="535"/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5"/>
      <c r="T109" s="527"/>
      <c r="U109" s="568">
        <f>U108+U86</f>
        <v>23</v>
      </c>
      <c r="V109" s="527"/>
      <c r="W109" s="568">
        <f>W108+W86</f>
        <v>32</v>
      </c>
      <c r="X109" s="527"/>
      <c r="Y109" s="568">
        <f>Y108+Y86</f>
        <v>3</v>
      </c>
      <c r="Z109" s="527"/>
      <c r="AA109" s="568">
        <f>AA108+AA86</f>
        <v>52</v>
      </c>
      <c r="AB109" s="527"/>
      <c r="AC109" s="568">
        <f>AC108+AC86</f>
        <v>240</v>
      </c>
      <c r="AD109" s="527"/>
      <c r="AE109" s="526">
        <f>AE108+AE86</f>
        <v>6840</v>
      </c>
      <c r="AF109" s="527"/>
      <c r="AG109" s="526">
        <f>AG108+AG86</f>
        <v>3987</v>
      </c>
      <c r="AH109" s="527"/>
      <c r="AI109" s="526">
        <f>AI108+AI86</f>
        <v>1597</v>
      </c>
      <c r="AJ109" s="527"/>
      <c r="AK109" s="526">
        <f>AK108+AK86</f>
        <v>1342</v>
      </c>
      <c r="AL109" s="527"/>
      <c r="AM109" s="526">
        <f>AM108+AM86</f>
        <v>1048</v>
      </c>
      <c r="AN109" s="527"/>
      <c r="AO109" s="526">
        <f>AO108+AO86</f>
        <v>2853</v>
      </c>
      <c r="AP109" s="527"/>
      <c r="AQ109" s="549"/>
      <c r="AR109" s="546"/>
      <c r="AS109" s="545"/>
      <c r="AT109" s="527"/>
      <c r="AU109" s="549"/>
      <c r="AV109" s="546"/>
      <c r="AW109" s="545"/>
      <c r="AX109" s="527"/>
      <c r="AY109" s="549"/>
      <c r="AZ109" s="546"/>
      <c r="BA109" s="545"/>
      <c r="BB109" s="527"/>
      <c r="BC109" s="549"/>
      <c r="BD109" s="546"/>
      <c r="BE109" s="545"/>
      <c r="BF109" s="527"/>
      <c r="BG109" s="156"/>
      <c r="BH109" s="115"/>
      <c r="BI109" s="152" t="s">
        <v>250</v>
      </c>
      <c r="BJ109" s="115"/>
      <c r="BK109" s="115"/>
      <c r="BL109" s="115"/>
      <c r="BM109" s="115"/>
      <c r="BN109" s="115"/>
      <c r="BO109" s="115"/>
      <c r="BP109" s="115"/>
      <c r="BQ109" s="115"/>
    </row>
    <row r="110" spans="1:69" ht="23.25" customHeight="1">
      <c r="A110" s="115"/>
      <c r="B110" s="115"/>
      <c r="C110" s="55"/>
      <c r="D110" s="554" t="s">
        <v>252</v>
      </c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35"/>
      <c r="AQ110" s="549">
        <f>AQ108+AQ86</f>
        <v>30</v>
      </c>
      <c r="AR110" s="546"/>
      <c r="AS110" s="545">
        <f>AS108+AS86</f>
        <v>29</v>
      </c>
      <c r="AT110" s="527"/>
      <c r="AU110" s="549">
        <f>AU108+AU86</f>
        <v>29.5</v>
      </c>
      <c r="AV110" s="546"/>
      <c r="AW110" s="545">
        <f>AW108+AW86</f>
        <v>30</v>
      </c>
      <c r="AX110" s="527"/>
      <c r="AY110" s="549">
        <f>AY108+AY86</f>
        <v>26.5</v>
      </c>
      <c r="AZ110" s="546"/>
      <c r="BA110" s="545">
        <f>BA108+BA86</f>
        <v>28</v>
      </c>
      <c r="BB110" s="527"/>
      <c r="BC110" s="549">
        <f>BC108+BC86</f>
        <v>27</v>
      </c>
      <c r="BD110" s="546"/>
      <c r="BE110" s="545">
        <f>BE108+BE86</f>
        <v>42</v>
      </c>
      <c r="BF110" s="527"/>
      <c r="BG110" s="121"/>
      <c r="BH110" s="115"/>
      <c r="BI110" s="152"/>
      <c r="BJ110" s="115"/>
      <c r="BK110" s="115"/>
      <c r="BL110" s="115"/>
      <c r="BM110" s="115"/>
      <c r="BN110" s="115"/>
      <c r="BO110" s="115"/>
      <c r="BP110" s="115"/>
      <c r="BQ110" s="115"/>
    </row>
    <row r="111" spans="1:69" ht="22.5" customHeight="1">
      <c r="A111" s="71"/>
      <c r="B111" s="71"/>
      <c r="C111" s="71"/>
      <c r="D111" s="555" t="s">
        <v>254</v>
      </c>
      <c r="E111" s="556"/>
      <c r="F111" s="556"/>
      <c r="G111" s="556"/>
      <c r="H111" s="556"/>
      <c r="I111" s="556"/>
      <c r="J111" s="556"/>
      <c r="K111" s="556"/>
      <c r="L111" s="556"/>
      <c r="M111" s="556"/>
      <c r="N111" s="556"/>
      <c r="O111" s="556"/>
      <c r="P111" s="556"/>
      <c r="Q111" s="556"/>
      <c r="R111" s="556"/>
      <c r="S111" s="556"/>
      <c r="T111" s="556"/>
      <c r="U111" s="556"/>
      <c r="V111" s="556"/>
      <c r="W111" s="556"/>
      <c r="X111" s="556"/>
      <c r="Y111" s="556"/>
      <c r="Z111" s="556"/>
      <c r="AA111" s="556"/>
      <c r="AB111" s="556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56"/>
      <c r="AP111" s="556"/>
      <c r="AQ111" s="549">
        <v>3</v>
      </c>
      <c r="AR111" s="535"/>
      <c r="AS111" s="545">
        <v>3</v>
      </c>
      <c r="AT111" s="527"/>
      <c r="AU111" s="549">
        <v>3</v>
      </c>
      <c r="AV111" s="535"/>
      <c r="AW111" s="545">
        <v>3</v>
      </c>
      <c r="AX111" s="527"/>
      <c r="AY111" s="549">
        <v>3</v>
      </c>
      <c r="AZ111" s="535"/>
      <c r="BA111" s="545">
        <v>3</v>
      </c>
      <c r="BB111" s="527"/>
      <c r="BC111" s="549">
        <v>2</v>
      </c>
      <c r="BD111" s="535"/>
      <c r="BE111" s="545">
        <v>3</v>
      </c>
      <c r="BF111" s="546"/>
      <c r="BG111" s="71"/>
      <c r="BH111" s="152" t="s">
        <v>255</v>
      </c>
      <c r="BI111" s="71"/>
      <c r="BJ111" s="71"/>
      <c r="BK111" s="71"/>
      <c r="BL111" s="71"/>
      <c r="BM111" s="71"/>
      <c r="BN111" s="71"/>
      <c r="BO111" s="71"/>
      <c r="BP111" s="71"/>
      <c r="BQ111" s="71"/>
    </row>
    <row r="112" spans="1:69" ht="24" customHeight="1">
      <c r="A112" s="71"/>
      <c r="B112" s="71"/>
      <c r="C112" s="71"/>
      <c r="D112" s="555" t="s">
        <v>257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  <c r="V112" s="556"/>
      <c r="W112" s="556"/>
      <c r="X112" s="556"/>
      <c r="Y112" s="556"/>
      <c r="Z112" s="556"/>
      <c r="AA112" s="556"/>
      <c r="AB112" s="556"/>
      <c r="AC112" s="556"/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6"/>
      <c r="AP112" s="556"/>
      <c r="AQ112" s="549">
        <v>6</v>
      </c>
      <c r="AR112" s="535"/>
      <c r="AS112" s="545">
        <v>5</v>
      </c>
      <c r="AT112" s="527"/>
      <c r="AU112" s="549">
        <v>3</v>
      </c>
      <c r="AV112" s="535"/>
      <c r="AW112" s="545">
        <v>5</v>
      </c>
      <c r="AX112" s="527"/>
      <c r="AY112" s="549">
        <v>2</v>
      </c>
      <c r="AZ112" s="535"/>
      <c r="BA112" s="545">
        <v>4</v>
      </c>
      <c r="BB112" s="527"/>
      <c r="BC112" s="549">
        <v>4</v>
      </c>
      <c r="BD112" s="535"/>
      <c r="BE112" s="545">
        <v>3</v>
      </c>
      <c r="BF112" s="546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</row>
    <row r="113" spans="1:69" ht="23.25" customHeight="1">
      <c r="A113" s="71"/>
      <c r="B113" s="71"/>
      <c r="C113" s="71"/>
      <c r="D113" s="555" t="s">
        <v>258</v>
      </c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56"/>
      <c r="Q113" s="556"/>
      <c r="R113" s="556"/>
      <c r="S113" s="556"/>
      <c r="T113" s="556"/>
      <c r="U113" s="556"/>
      <c r="V113" s="556"/>
      <c r="W113" s="556"/>
      <c r="X113" s="556"/>
      <c r="Y113" s="556"/>
      <c r="Z113" s="556"/>
      <c r="AA113" s="556"/>
      <c r="AB113" s="556"/>
      <c r="AC113" s="556"/>
      <c r="AD113" s="556"/>
      <c r="AE113" s="556"/>
      <c r="AF113" s="556"/>
      <c r="AG113" s="556"/>
      <c r="AH113" s="556"/>
      <c r="AI113" s="556"/>
      <c r="AJ113" s="556"/>
      <c r="AK113" s="556"/>
      <c r="AL113" s="556"/>
      <c r="AM113" s="556"/>
      <c r="AN113" s="556"/>
      <c r="AO113" s="556"/>
      <c r="AP113" s="570"/>
      <c r="AQ113" s="549"/>
      <c r="AR113" s="535"/>
      <c r="AS113" s="545"/>
      <c r="AT113" s="527"/>
      <c r="AU113" s="549"/>
      <c r="AV113" s="535"/>
      <c r="AW113" s="545"/>
      <c r="AX113" s="527"/>
      <c r="AY113" s="549"/>
      <c r="AZ113" s="535"/>
      <c r="BA113" s="545"/>
      <c r="BB113" s="527"/>
      <c r="BC113" s="549">
        <v>1</v>
      </c>
      <c r="BD113" s="535"/>
      <c r="BE113" s="545"/>
      <c r="BF113" s="546"/>
      <c r="BG113" s="71"/>
      <c r="BH113" s="152" t="s">
        <v>259</v>
      </c>
      <c r="BI113" s="152"/>
      <c r="BJ113" s="152"/>
      <c r="BK113" s="152"/>
      <c r="BL113" s="152"/>
      <c r="BM113" s="152"/>
      <c r="BN113" s="71"/>
      <c r="BO113" s="71"/>
      <c r="BP113" s="71"/>
      <c r="BQ113" s="71"/>
    </row>
    <row r="114" spans="1:69" ht="24.75" customHeight="1">
      <c r="A114" s="71"/>
      <c r="B114" s="71"/>
      <c r="C114" s="71"/>
      <c r="D114" s="571" t="s">
        <v>260</v>
      </c>
      <c r="E114" s="535"/>
      <c r="F114" s="535"/>
      <c r="G114" s="535"/>
      <c r="H114" s="535"/>
      <c r="I114" s="535"/>
      <c r="J114" s="535"/>
      <c r="K114" s="535"/>
      <c r="L114" s="535"/>
      <c r="M114" s="535"/>
      <c r="N114" s="535"/>
      <c r="O114" s="535"/>
      <c r="P114" s="535"/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27"/>
      <c r="AQ114" s="549"/>
      <c r="AR114" s="535"/>
      <c r="AS114" s="545"/>
      <c r="AT114" s="527"/>
      <c r="AU114" s="549"/>
      <c r="AV114" s="535"/>
      <c r="AW114" s="545"/>
      <c r="AX114" s="527"/>
      <c r="AY114" s="549">
        <v>1</v>
      </c>
      <c r="AZ114" s="535"/>
      <c r="BA114" s="545">
        <v>1</v>
      </c>
      <c r="BB114" s="527"/>
      <c r="BC114" s="549"/>
      <c r="BD114" s="535"/>
      <c r="BE114" s="545"/>
      <c r="BF114" s="527"/>
      <c r="BG114" s="71"/>
      <c r="BH114" s="152"/>
      <c r="BI114" s="152" t="s">
        <v>468</v>
      </c>
      <c r="BJ114" s="152"/>
      <c r="BK114" s="152"/>
      <c r="BL114" s="152"/>
      <c r="BM114" s="152"/>
      <c r="BN114" s="71"/>
      <c r="BO114" s="71"/>
      <c r="BP114" s="71"/>
      <c r="BQ114" s="71"/>
    </row>
    <row r="115" spans="1:69" ht="18" customHeight="1">
      <c r="A115" s="161"/>
      <c r="B115" s="71"/>
      <c r="C115" s="71"/>
      <c r="D115" s="561"/>
      <c r="E115" s="529"/>
      <c r="F115" s="529"/>
      <c r="G115" s="529"/>
      <c r="H115" s="529"/>
      <c r="I115" s="529"/>
      <c r="J115" s="529"/>
      <c r="K115" s="529"/>
      <c r="L115" s="529"/>
      <c r="M115" s="529"/>
      <c r="N115" s="529"/>
      <c r="O115" s="529"/>
      <c r="P115" s="529"/>
      <c r="Q115" s="529"/>
      <c r="R115" s="529"/>
      <c r="S115" s="529"/>
      <c r="T115" s="529"/>
      <c r="U115" s="529"/>
      <c r="V115" s="529"/>
      <c r="W115" s="529"/>
      <c r="X115" s="529"/>
      <c r="Y115" s="529"/>
      <c r="Z115" s="529"/>
      <c r="AA115" s="529"/>
      <c r="AB115" s="529"/>
      <c r="AC115" s="529"/>
      <c r="AD115" s="529"/>
      <c r="AE115" s="529"/>
      <c r="AF115" s="529"/>
      <c r="AG115" s="529"/>
      <c r="AH115" s="529"/>
      <c r="AI115" s="529"/>
      <c r="AJ115" s="529"/>
      <c r="AK115" s="529"/>
      <c r="AL115" s="529"/>
      <c r="AM115" s="529"/>
      <c r="AN115" s="529"/>
      <c r="AO115" s="529"/>
      <c r="AP115" s="529"/>
      <c r="AQ115" s="529"/>
      <c r="AR115" s="529"/>
      <c r="AS115" s="529"/>
      <c r="AT115" s="529"/>
      <c r="AU115" s="529"/>
      <c r="AV115" s="529"/>
      <c r="AW115" s="529"/>
      <c r="AX115" s="529"/>
      <c r="AY115" s="529"/>
      <c r="AZ115" s="529"/>
      <c r="BA115" s="529"/>
      <c r="BB115" s="529"/>
      <c r="BC115" s="529"/>
      <c r="BD115" s="529"/>
      <c r="BE115" s="529"/>
      <c r="BF115" s="529"/>
      <c r="BG115" s="71"/>
      <c r="BH115" s="152"/>
      <c r="BI115" s="152" t="s">
        <v>191</v>
      </c>
      <c r="BJ115" s="152"/>
      <c r="BK115" s="152"/>
      <c r="BL115" s="152"/>
      <c r="BM115" s="152"/>
      <c r="BN115" s="71"/>
      <c r="BO115" s="71"/>
      <c r="BP115" s="71"/>
      <c r="BQ115" s="71"/>
    </row>
    <row r="116" spans="1:69" ht="28.5" customHeight="1">
      <c r="A116" s="161"/>
      <c r="B116" s="71"/>
      <c r="C116" s="71"/>
      <c r="D116" s="160"/>
      <c r="E116" s="562" t="s">
        <v>262</v>
      </c>
      <c r="F116" s="535"/>
      <c r="G116" s="535"/>
      <c r="H116" s="535"/>
      <c r="I116" s="535"/>
      <c r="J116" s="535"/>
      <c r="K116" s="535"/>
      <c r="L116" s="535"/>
      <c r="M116" s="535"/>
      <c r="N116" s="535"/>
      <c r="O116" s="535"/>
      <c r="P116" s="535"/>
      <c r="Q116" s="535"/>
      <c r="R116" s="535"/>
      <c r="S116" s="535"/>
      <c r="T116" s="535"/>
      <c r="U116" s="563"/>
      <c r="V116" s="527"/>
      <c r="W116" s="564"/>
      <c r="X116" s="527"/>
      <c r="Y116" s="565"/>
      <c r="Z116" s="527"/>
      <c r="AA116" s="550"/>
      <c r="AB116" s="527"/>
      <c r="AC116" s="550"/>
      <c r="AD116" s="527"/>
      <c r="AE116" s="550"/>
      <c r="AF116" s="527"/>
      <c r="AG116" s="550"/>
      <c r="AH116" s="527"/>
      <c r="AI116" s="559" t="s">
        <v>263</v>
      </c>
      <c r="AJ116" s="535"/>
      <c r="AK116" s="535"/>
      <c r="AL116" s="535"/>
      <c r="AM116" s="535"/>
      <c r="AN116" s="535"/>
      <c r="AO116" s="535"/>
      <c r="AP116" s="535"/>
      <c r="AQ116" s="535"/>
      <c r="AR116" s="535"/>
      <c r="AS116" s="535"/>
      <c r="AT116" s="535"/>
      <c r="AU116" s="535"/>
      <c r="AV116" s="535"/>
      <c r="AW116" s="535"/>
      <c r="AX116" s="535"/>
      <c r="AY116" s="535"/>
      <c r="AZ116" s="535"/>
      <c r="BA116" s="535"/>
      <c r="BB116" s="535"/>
      <c r="BC116" s="535"/>
      <c r="BD116" s="535"/>
      <c r="BE116" s="535"/>
      <c r="BF116" s="527"/>
      <c r="BG116" s="171"/>
      <c r="BH116" s="152"/>
      <c r="BI116" s="152" t="s">
        <v>264</v>
      </c>
      <c r="BJ116" s="152"/>
      <c r="BK116" s="152"/>
      <c r="BL116" s="152"/>
      <c r="BM116" s="152"/>
      <c r="BN116" s="71"/>
      <c r="BO116" s="71"/>
      <c r="BP116" s="71"/>
      <c r="BQ116" s="71"/>
    </row>
    <row r="117" spans="1:69" ht="25.5" customHeight="1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15"/>
      <c r="BH117" s="152"/>
      <c r="BI117" s="152" t="s">
        <v>266</v>
      </c>
      <c r="BJ117" s="152"/>
      <c r="BK117" s="152"/>
      <c r="BL117" s="152"/>
      <c r="BM117" s="152"/>
      <c r="BN117" s="71"/>
      <c r="BO117" s="71"/>
      <c r="BP117" s="71"/>
      <c r="BQ117" s="71"/>
    </row>
    <row r="118" spans="1:69" ht="25.5" customHeight="1">
      <c r="A118" s="161"/>
      <c r="B118" s="71"/>
      <c r="C118" s="71"/>
      <c r="D118" s="162"/>
      <c r="E118" s="163"/>
      <c r="F118" s="163"/>
      <c r="G118" s="560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29"/>
      <c r="AZ118" s="529"/>
      <c r="BA118" s="529"/>
      <c r="BB118" s="529"/>
      <c r="BC118" s="529"/>
      <c r="BD118" s="529"/>
      <c r="BE118" s="529"/>
      <c r="BF118" s="529"/>
      <c r="BG118" s="115"/>
      <c r="BH118" s="152"/>
      <c r="BI118" s="152" t="s">
        <v>210</v>
      </c>
      <c r="BJ118" s="152"/>
      <c r="BK118" s="152"/>
      <c r="BL118" s="152"/>
      <c r="BM118" s="152"/>
      <c r="BN118" s="71"/>
      <c r="BO118" s="71"/>
      <c r="BP118" s="71"/>
      <c r="BQ118" s="71"/>
    </row>
    <row r="119" spans="1:69" ht="25.5" customHeight="1">
      <c r="A119" s="161"/>
      <c r="B119" s="71"/>
      <c r="C119" s="71"/>
      <c r="D119" s="162"/>
      <c r="E119" s="163"/>
      <c r="F119" s="163"/>
      <c r="G119" s="552" t="s">
        <v>268</v>
      </c>
      <c r="H119" s="529"/>
      <c r="I119" s="529"/>
      <c r="J119" s="529"/>
      <c r="K119" s="529"/>
      <c r="L119" s="529"/>
      <c r="M119" s="529"/>
      <c r="N119" s="529"/>
      <c r="O119" s="166"/>
      <c r="P119" s="167"/>
      <c r="Q119" s="167"/>
      <c r="R119" s="167"/>
      <c r="S119" s="168"/>
      <c r="T119" s="169"/>
      <c r="U119" s="169"/>
      <c r="V119" s="170"/>
      <c r="W119" s="296"/>
      <c r="X119" s="551" t="s">
        <v>422</v>
      </c>
      <c r="Y119" s="523"/>
      <c r="Z119" s="523"/>
      <c r="AA119" s="523"/>
      <c r="AB119" s="523"/>
      <c r="AC119" s="523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  <c r="BD119" s="164"/>
      <c r="BE119" s="164"/>
      <c r="BF119" s="164"/>
      <c r="BG119" s="115"/>
      <c r="BH119" s="152"/>
      <c r="BI119" s="152" t="s">
        <v>270</v>
      </c>
      <c r="BJ119" s="152"/>
      <c r="BK119" s="152"/>
      <c r="BL119" s="152"/>
      <c r="BM119" s="152"/>
      <c r="BN119" s="71"/>
      <c r="BO119" s="71"/>
      <c r="BP119" s="71"/>
      <c r="BQ119" s="71"/>
    </row>
    <row r="120" spans="1:69" ht="18" customHeight="1">
      <c r="A120" s="161"/>
      <c r="B120" s="71"/>
      <c r="C120" s="71"/>
      <c r="D120" s="162"/>
      <c r="E120" s="163"/>
      <c r="F120" s="163"/>
      <c r="G120" s="166"/>
      <c r="H120" s="166"/>
      <c r="I120" s="166"/>
      <c r="J120" s="166"/>
      <c r="K120" s="166"/>
      <c r="L120" s="166"/>
      <c r="M120" s="166"/>
      <c r="N120" s="166"/>
      <c r="O120" s="166"/>
      <c r="P120" s="71"/>
      <c r="Q120" s="557" t="s">
        <v>271</v>
      </c>
      <c r="R120" s="503"/>
      <c r="S120" s="503"/>
      <c r="T120" s="503"/>
      <c r="U120" s="71"/>
      <c r="V120" s="71"/>
      <c r="W120" s="71"/>
      <c r="X120" s="71"/>
      <c r="Y120" s="71"/>
      <c r="Z120" s="172" t="s">
        <v>272</v>
      </c>
      <c r="AA120" s="172"/>
      <c r="AB120" s="71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87"/>
      <c r="BH120" s="71"/>
      <c r="BI120" s="152" t="s">
        <v>207</v>
      </c>
      <c r="BJ120" s="71"/>
      <c r="BK120" s="71"/>
      <c r="BL120" s="71"/>
      <c r="BM120" s="71"/>
      <c r="BN120" s="71"/>
      <c r="BO120" s="71"/>
      <c r="BP120" s="71"/>
      <c r="BQ120" s="71"/>
    </row>
    <row r="121" spans="1:69" ht="25.5" customHeight="1">
      <c r="A121" s="161"/>
      <c r="B121" s="71"/>
      <c r="C121" s="71"/>
      <c r="D121" s="162"/>
      <c r="E121" s="163"/>
      <c r="F121" s="16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4"/>
      <c r="Q121" s="71"/>
      <c r="R121" s="71"/>
      <c r="S121" s="71"/>
      <c r="T121" s="71"/>
      <c r="U121" s="175"/>
      <c r="V121" s="176"/>
      <c r="W121" s="176"/>
      <c r="X121" s="177"/>
      <c r="Y121" s="177"/>
      <c r="Z121" s="172"/>
      <c r="AA121" s="172"/>
      <c r="AB121" s="177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87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</row>
    <row r="122" spans="1:69" ht="30" customHeight="1">
      <c r="A122" s="161"/>
      <c r="B122" s="71"/>
      <c r="C122" s="71"/>
      <c r="D122" s="162"/>
      <c r="E122" s="163"/>
      <c r="F122" s="163"/>
      <c r="G122" s="178" t="s">
        <v>273</v>
      </c>
      <c r="H122" s="178"/>
      <c r="I122" s="178"/>
      <c r="J122" s="178"/>
      <c r="K122" s="178"/>
      <c r="L122" s="178"/>
      <c r="M122" s="178"/>
      <c r="N122" s="178"/>
      <c r="O122" s="178"/>
      <c r="P122" s="167"/>
      <c r="Q122" s="167"/>
      <c r="R122" s="167"/>
      <c r="S122" s="168"/>
      <c r="T122" s="169"/>
      <c r="U122" s="169"/>
      <c r="V122" s="170"/>
      <c r="W122" s="296"/>
      <c r="X122" s="551" t="s">
        <v>504</v>
      </c>
      <c r="Y122" s="523"/>
      <c r="Z122" s="523"/>
      <c r="AA122" s="523"/>
      <c r="AB122" s="523"/>
      <c r="AC122" s="294"/>
      <c r="AD122" s="179"/>
      <c r="AE122" s="180"/>
      <c r="AF122" s="179"/>
      <c r="AG122" s="179"/>
      <c r="AH122" s="552" t="s">
        <v>275</v>
      </c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167"/>
      <c r="AW122" s="167"/>
      <c r="AX122" s="167"/>
      <c r="AY122" s="168"/>
      <c r="AZ122" s="169" t="s">
        <v>505</v>
      </c>
      <c r="BA122" s="169"/>
      <c r="BB122" s="169"/>
      <c r="BC122" s="169"/>
      <c r="BD122" s="169"/>
      <c r="BE122" s="169"/>
      <c r="BF122" s="169"/>
      <c r="BG122" s="187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</row>
    <row r="123" spans="1:69" ht="16.5" customHeight="1">
      <c r="A123" s="161"/>
      <c r="B123" s="71"/>
      <c r="C123" s="71"/>
      <c r="D123" s="162"/>
      <c r="E123" s="163"/>
      <c r="F123" s="163"/>
      <c r="G123" s="181"/>
      <c r="H123" s="182"/>
      <c r="I123" s="183"/>
      <c r="J123" s="184"/>
      <c r="K123" s="184"/>
      <c r="L123" s="183"/>
      <c r="M123" s="177"/>
      <c r="N123" s="177"/>
      <c r="O123" s="177"/>
      <c r="P123" s="174"/>
      <c r="Q123" s="557" t="s">
        <v>271</v>
      </c>
      <c r="R123" s="503"/>
      <c r="S123" s="503"/>
      <c r="T123" s="503"/>
      <c r="U123" s="175"/>
      <c r="V123" s="176"/>
      <c r="W123" s="176"/>
      <c r="X123" s="177"/>
      <c r="Y123" s="177"/>
      <c r="Z123" s="172" t="s">
        <v>272</v>
      </c>
      <c r="AA123" s="185"/>
      <c r="AB123" s="177"/>
      <c r="AC123" s="186"/>
      <c r="AD123" s="186"/>
      <c r="AE123" s="186"/>
      <c r="AF123" s="186"/>
      <c r="AG123" s="186"/>
      <c r="AH123" s="186"/>
      <c r="AI123" s="186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558" t="s">
        <v>271</v>
      </c>
      <c r="AX123" s="503"/>
      <c r="AY123" s="503"/>
      <c r="AZ123" s="176"/>
      <c r="BA123" s="175"/>
      <c r="BB123" s="172" t="s">
        <v>272</v>
      </c>
      <c r="BC123" s="172"/>
      <c r="BD123" s="177"/>
      <c r="BE123" s="177"/>
      <c r="BF123" s="176"/>
      <c r="BG123" s="163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</row>
    <row r="124" spans="1:69" ht="16.5" customHeight="1">
      <c r="A124" s="16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190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</row>
    <row r="125" spans="1:69" ht="18.75" customHeight="1">
      <c r="A125" s="161"/>
      <c r="B125" s="71"/>
      <c r="C125" s="71"/>
      <c r="D125" s="71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88"/>
      <c r="AF125" s="188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</row>
    <row r="126" spans="1:69" ht="16.5" customHeight="1">
      <c r="A126" s="161"/>
      <c r="B126" s="71"/>
      <c r="C126" s="71"/>
      <c r="D126" s="71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</row>
    <row r="127" spans="1:69" ht="21.75" customHeight="1">
      <c r="A127" s="161"/>
      <c r="B127" s="71"/>
      <c r="C127" s="71"/>
      <c r="D127" s="71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</row>
    <row r="128" spans="1:69" ht="23.25" customHeight="1">
      <c r="A128" s="5"/>
      <c r="B128" s="71"/>
      <c r="C128" s="71"/>
      <c r="D128" s="71"/>
      <c r="E128" s="128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2"/>
      <c r="AC128" s="192"/>
      <c r="AD128" s="192"/>
      <c r="AE128" s="192"/>
      <c r="AF128" s="193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1:69" ht="24" customHeight="1">
      <c r="A129" s="5"/>
      <c r="B129" s="5"/>
      <c r="C129" s="5"/>
      <c r="D129" s="5"/>
      <c r="E129" s="128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2"/>
      <c r="AC129" s="192"/>
      <c r="AD129" s="192"/>
      <c r="AE129" s="192"/>
      <c r="AF129" s="193"/>
      <c r="AG129" s="5"/>
      <c r="AH129" s="5"/>
      <c r="AI129" s="5"/>
      <c r="AJ129" s="5"/>
      <c r="AK129" s="5"/>
      <c r="AL129" s="5"/>
      <c r="AM129" s="5"/>
      <c r="AN129" s="5"/>
      <c r="AO129" s="5"/>
      <c r="AP129" s="145"/>
      <c r="AQ129" s="5"/>
      <c r="AR129" s="5"/>
      <c r="AS129" s="5"/>
      <c r="AT129" s="5"/>
      <c r="AU129" s="5"/>
      <c r="AV129" s="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83"/>
      <c r="BG129" s="11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1:69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194"/>
      <c r="N130" s="194"/>
      <c r="O130" s="5"/>
      <c r="P130" s="5"/>
      <c r="Q130" s="43"/>
      <c r="R130" s="43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19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43"/>
      <c r="AX130" s="5"/>
      <c r="AY130" s="5"/>
      <c r="AZ130" s="43"/>
      <c r="BA130" s="5"/>
      <c r="BB130" s="5"/>
      <c r="BC130" s="196"/>
      <c r="BD130" s="5"/>
      <c r="BE130" s="5"/>
      <c r="BF130" s="196"/>
      <c r="BG130" s="196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1:69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145"/>
      <c r="N131" s="145"/>
      <c r="O131" s="5"/>
      <c r="P131" s="5"/>
      <c r="Q131" s="197"/>
      <c r="R131" s="197"/>
      <c r="S131" s="5"/>
      <c r="T131" s="5"/>
      <c r="U131" s="5"/>
      <c r="V131" s="5"/>
      <c r="W131" s="5"/>
      <c r="X131" s="5"/>
      <c r="Y131" s="5"/>
      <c r="Z131" s="5"/>
      <c r="AA131" s="5"/>
      <c r="AB131" s="195"/>
      <c r="AC131" s="195"/>
      <c r="AD131" s="195"/>
      <c r="AE131" s="19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1:69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198"/>
      <c r="P132" s="198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195"/>
      <c r="AC132" s="195"/>
      <c r="AD132" s="195"/>
      <c r="AE132" s="19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145"/>
      <c r="AX132" s="5"/>
      <c r="AY132" s="197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1:69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194"/>
      <c r="N133" s="194"/>
      <c r="O133" s="198"/>
      <c r="P133" s="198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195"/>
      <c r="AC133" s="195"/>
      <c r="AD133" s="195"/>
      <c r="AE133" s="19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197"/>
      <c r="AZ133" s="5"/>
      <c r="BA133" s="5"/>
      <c r="BB133" s="5"/>
      <c r="BC133" s="5"/>
      <c r="BD133" s="5"/>
      <c r="BE133" s="5"/>
      <c r="BF133" s="197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1:69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194"/>
      <c r="N134" s="194"/>
      <c r="O134" s="198"/>
      <c r="P134" s="198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195"/>
      <c r="AC134" s="195"/>
      <c r="AD134" s="195"/>
      <c r="AE134" s="19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1:69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194"/>
      <c r="N135" s="194"/>
      <c r="O135" s="198"/>
      <c r="P135" s="198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195"/>
      <c r="AC135" s="195"/>
      <c r="AD135" s="195"/>
      <c r="AE135" s="19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1:69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194"/>
      <c r="N136" s="194"/>
      <c r="O136" s="198"/>
      <c r="P136" s="198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195"/>
      <c r="AC136" s="195"/>
      <c r="AD136" s="195"/>
      <c r="AE136" s="19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197"/>
      <c r="AY136" s="197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1:69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194"/>
      <c r="N137" s="194"/>
      <c r="O137" s="198"/>
      <c r="P137" s="198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195"/>
      <c r="AC137" s="195"/>
      <c r="AD137" s="195"/>
      <c r="AE137" s="19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1:69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194"/>
      <c r="N138" s="194"/>
      <c r="O138" s="198"/>
      <c r="P138" s="198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195"/>
      <c r="AC138" s="195"/>
      <c r="AD138" s="195"/>
      <c r="AE138" s="19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1:69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194"/>
      <c r="N139" s="194"/>
      <c r="O139" s="198"/>
      <c r="P139" s="198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195"/>
      <c r="AC139" s="195"/>
      <c r="AD139" s="195"/>
      <c r="AE139" s="19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1:69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194"/>
      <c r="N140" s="194"/>
      <c r="O140" s="198"/>
      <c r="P140" s="198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195"/>
      <c r="AC140" s="195"/>
      <c r="AD140" s="195"/>
      <c r="AE140" s="19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1:69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194"/>
      <c r="N141" s="194"/>
      <c r="O141" s="198"/>
      <c r="P141" s="198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195"/>
      <c r="AC141" s="195"/>
      <c r="AD141" s="195"/>
      <c r="AE141" s="19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1:69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194"/>
      <c r="N142" s="194"/>
      <c r="O142" s="198"/>
      <c r="P142" s="198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195"/>
      <c r="AC142" s="195"/>
      <c r="AD142" s="195"/>
      <c r="AE142" s="19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1:69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194"/>
      <c r="N143" s="194"/>
      <c r="O143" s="198"/>
      <c r="P143" s="198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195"/>
      <c r="AC143" s="195"/>
      <c r="AD143" s="195"/>
      <c r="AE143" s="19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1:69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194"/>
      <c r="N144" s="194"/>
      <c r="O144" s="198"/>
      <c r="P144" s="198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195"/>
      <c r="AC144" s="195"/>
      <c r="AD144" s="195"/>
      <c r="AE144" s="19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1:69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194"/>
      <c r="N145" s="194"/>
      <c r="O145" s="198"/>
      <c r="P145" s="198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195"/>
      <c r="AC145" s="195"/>
      <c r="AD145" s="195"/>
      <c r="AE145" s="19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1:69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194"/>
      <c r="N146" s="194"/>
      <c r="O146" s="198"/>
      <c r="P146" s="198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195"/>
      <c r="AC146" s="195"/>
      <c r="AD146" s="195"/>
      <c r="AE146" s="19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1:69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194"/>
      <c r="N147" s="194"/>
      <c r="O147" s="198"/>
      <c r="P147" s="198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195"/>
      <c r="AC147" s="195"/>
      <c r="AD147" s="195"/>
      <c r="AE147" s="19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1:69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194"/>
      <c r="N148" s="194"/>
      <c r="O148" s="198"/>
      <c r="P148" s="198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195"/>
      <c r="AC148" s="195"/>
      <c r="AD148" s="195"/>
      <c r="AE148" s="19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1:69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194"/>
      <c r="N149" s="194"/>
      <c r="O149" s="198"/>
      <c r="P149" s="198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195"/>
      <c r="AC149" s="195"/>
      <c r="AD149" s="195"/>
      <c r="AE149" s="19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1:69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194"/>
      <c r="N150" s="194"/>
      <c r="O150" s="198"/>
      <c r="P150" s="198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195"/>
      <c r="AC150" s="195"/>
      <c r="AD150" s="195"/>
      <c r="AE150" s="19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1:69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194"/>
      <c r="N151" s="194"/>
      <c r="O151" s="198"/>
      <c r="P151" s="198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195"/>
      <c r="AC151" s="195"/>
      <c r="AD151" s="195"/>
      <c r="AE151" s="19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1:69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194"/>
      <c r="N152" s="194"/>
      <c r="O152" s="198"/>
      <c r="P152" s="198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195"/>
      <c r="AC152" s="195"/>
      <c r="AD152" s="195"/>
      <c r="AE152" s="19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1:69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194"/>
      <c r="N153" s="194"/>
      <c r="O153" s="198"/>
      <c r="P153" s="198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195"/>
      <c r="AC153" s="195"/>
      <c r="AD153" s="195"/>
      <c r="AE153" s="19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1:69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194"/>
      <c r="N154" s="194"/>
      <c r="O154" s="198"/>
      <c r="P154" s="198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195"/>
      <c r="AC154" s="195"/>
      <c r="AD154" s="195"/>
      <c r="AE154" s="19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1:69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194"/>
      <c r="N155" s="194"/>
      <c r="O155" s="198"/>
      <c r="P155" s="198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195"/>
      <c r="AC155" s="195"/>
      <c r="AD155" s="195"/>
      <c r="AE155" s="19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1:69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194"/>
      <c r="N156" s="194"/>
      <c r="O156" s="198"/>
      <c r="P156" s="198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195"/>
      <c r="AC156" s="195"/>
      <c r="AD156" s="195"/>
      <c r="AE156" s="19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1:69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194"/>
      <c r="N157" s="194"/>
      <c r="O157" s="198"/>
      <c r="P157" s="198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195"/>
      <c r="AC157" s="195"/>
      <c r="AD157" s="195"/>
      <c r="AE157" s="19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1:69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194"/>
      <c r="N158" s="194"/>
      <c r="O158" s="198"/>
      <c r="P158" s="198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195"/>
      <c r="AC158" s="195"/>
      <c r="AD158" s="195"/>
      <c r="AE158" s="19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1:69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194"/>
      <c r="N159" s="194"/>
      <c r="O159" s="198"/>
      <c r="P159" s="198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195"/>
      <c r="AC159" s="195"/>
      <c r="AD159" s="195"/>
      <c r="AE159" s="19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1:69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194"/>
      <c r="N160" s="194"/>
      <c r="O160" s="198"/>
      <c r="P160" s="198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195"/>
      <c r="AC160" s="195"/>
      <c r="AD160" s="195"/>
      <c r="AE160" s="19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1:69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194"/>
      <c r="N161" s="194"/>
      <c r="O161" s="198"/>
      <c r="P161" s="198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195"/>
      <c r="AC161" s="195"/>
      <c r="AD161" s="195"/>
      <c r="AE161" s="19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1:69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194"/>
      <c r="N162" s="194"/>
      <c r="O162" s="198"/>
      <c r="P162" s="198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195"/>
      <c r="AC162" s="195"/>
      <c r="AD162" s="195"/>
      <c r="AE162" s="19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1:69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194"/>
      <c r="N163" s="194"/>
      <c r="O163" s="198"/>
      <c r="P163" s="198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195"/>
      <c r="AC163" s="195"/>
      <c r="AD163" s="195"/>
      <c r="AE163" s="19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1:69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194"/>
      <c r="N164" s="194"/>
      <c r="O164" s="198"/>
      <c r="P164" s="198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195"/>
      <c r="AC164" s="195"/>
      <c r="AD164" s="195"/>
      <c r="AE164" s="19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1:69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194"/>
      <c r="N165" s="194"/>
      <c r="O165" s="198"/>
      <c r="P165" s="198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195"/>
      <c r="AC165" s="195"/>
      <c r="AD165" s="195"/>
      <c r="AE165" s="19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1:69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194"/>
      <c r="N166" s="194"/>
      <c r="O166" s="198"/>
      <c r="P166" s="198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195"/>
      <c r="AC166" s="195"/>
      <c r="AD166" s="195"/>
      <c r="AE166" s="19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1:69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194"/>
      <c r="N167" s="194"/>
      <c r="O167" s="198"/>
      <c r="P167" s="198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195"/>
      <c r="AC167" s="195"/>
      <c r="AD167" s="195"/>
      <c r="AE167" s="19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1:69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194"/>
      <c r="N168" s="194"/>
      <c r="O168" s="198"/>
      <c r="P168" s="198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195"/>
      <c r="AC168" s="195"/>
      <c r="AD168" s="195"/>
      <c r="AE168" s="19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1:69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194"/>
      <c r="N169" s="194"/>
      <c r="O169" s="198"/>
      <c r="P169" s="198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195"/>
      <c r="AC169" s="195"/>
      <c r="AD169" s="195"/>
      <c r="AE169" s="19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1:69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194"/>
      <c r="N170" s="194"/>
      <c r="O170" s="198"/>
      <c r="P170" s="198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195"/>
      <c r="AC170" s="195"/>
      <c r="AD170" s="195"/>
      <c r="AE170" s="19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1:69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194"/>
      <c r="N171" s="194"/>
      <c r="O171" s="198"/>
      <c r="P171" s="198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195"/>
      <c r="AC171" s="195"/>
      <c r="AD171" s="195"/>
      <c r="AE171" s="19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1:69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194"/>
      <c r="N172" s="194"/>
      <c r="O172" s="198"/>
      <c r="P172" s="198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195"/>
      <c r="AC172" s="195"/>
      <c r="AD172" s="195"/>
      <c r="AE172" s="19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1:69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194"/>
      <c r="N173" s="194"/>
      <c r="O173" s="198"/>
      <c r="P173" s="198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195"/>
      <c r="AC173" s="195"/>
      <c r="AD173" s="195"/>
      <c r="AE173" s="19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1:69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194"/>
      <c r="N174" s="194"/>
      <c r="O174" s="198"/>
      <c r="P174" s="198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195"/>
      <c r="AC174" s="195"/>
      <c r="AD174" s="195"/>
      <c r="AE174" s="19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1:69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194"/>
      <c r="N175" s="194"/>
      <c r="O175" s="198"/>
      <c r="P175" s="198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195"/>
      <c r="AC175" s="195"/>
      <c r="AD175" s="195"/>
      <c r="AE175" s="19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1:69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194"/>
      <c r="N176" s="194"/>
      <c r="O176" s="198"/>
      <c r="P176" s="198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195"/>
      <c r="AC176" s="195"/>
      <c r="AD176" s="195"/>
      <c r="AE176" s="19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1:69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194"/>
      <c r="N177" s="194"/>
      <c r="O177" s="198"/>
      <c r="P177" s="198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195"/>
      <c r="AC177" s="195"/>
      <c r="AD177" s="195"/>
      <c r="AE177" s="19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1:69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194"/>
      <c r="N178" s="194"/>
      <c r="O178" s="198"/>
      <c r="P178" s="198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195"/>
      <c r="AC178" s="195"/>
      <c r="AD178" s="195"/>
      <c r="AE178" s="19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1:69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194"/>
      <c r="N179" s="194"/>
      <c r="O179" s="198"/>
      <c r="P179" s="198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195"/>
      <c r="AC179" s="195"/>
      <c r="AD179" s="195"/>
      <c r="AE179" s="19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1:69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194"/>
      <c r="N180" s="194"/>
      <c r="O180" s="198"/>
      <c r="P180" s="198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195"/>
      <c r="AC180" s="195"/>
      <c r="AD180" s="195"/>
      <c r="AE180" s="19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1:69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194"/>
      <c r="N181" s="194"/>
      <c r="O181" s="198"/>
      <c r="P181" s="198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195"/>
      <c r="AC181" s="195"/>
      <c r="AD181" s="195"/>
      <c r="AE181" s="19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1:69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194"/>
      <c r="N182" s="194"/>
      <c r="O182" s="198"/>
      <c r="P182" s="198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195"/>
      <c r="AC182" s="195"/>
      <c r="AD182" s="195"/>
      <c r="AE182" s="19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1:69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194"/>
      <c r="N183" s="194"/>
      <c r="O183" s="198"/>
      <c r="P183" s="198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195"/>
      <c r="AC183" s="195"/>
      <c r="AD183" s="195"/>
      <c r="AE183" s="19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1:69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194"/>
      <c r="N184" s="194"/>
      <c r="O184" s="198"/>
      <c r="P184" s="198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195"/>
      <c r="AC184" s="195"/>
      <c r="AD184" s="195"/>
      <c r="AE184" s="19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1:69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194"/>
      <c r="N185" s="194"/>
      <c r="O185" s="198"/>
      <c r="P185" s="198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195"/>
      <c r="AC185" s="195"/>
      <c r="AD185" s="195"/>
      <c r="AE185" s="19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1:69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194"/>
      <c r="N186" s="194"/>
      <c r="O186" s="198"/>
      <c r="P186" s="198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195"/>
      <c r="AC186" s="195"/>
      <c r="AD186" s="195"/>
      <c r="AE186" s="19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1:69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194"/>
      <c r="N187" s="194"/>
      <c r="O187" s="198"/>
      <c r="P187" s="198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195"/>
      <c r="AC187" s="195"/>
      <c r="AD187" s="195"/>
      <c r="AE187" s="19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1:69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194"/>
      <c r="N188" s="194"/>
      <c r="O188" s="198"/>
      <c r="P188" s="198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195"/>
      <c r="AC188" s="195"/>
      <c r="AD188" s="195"/>
      <c r="AE188" s="19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1:69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194"/>
      <c r="N189" s="194"/>
      <c r="O189" s="198"/>
      <c r="P189" s="198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195"/>
      <c r="AC189" s="195"/>
      <c r="AD189" s="195"/>
      <c r="AE189" s="19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1:69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194"/>
      <c r="N190" s="194"/>
      <c r="O190" s="198"/>
      <c r="P190" s="198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195"/>
      <c r="AC190" s="195"/>
      <c r="AD190" s="195"/>
      <c r="AE190" s="19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1:69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194"/>
      <c r="N191" s="194"/>
      <c r="O191" s="198"/>
      <c r="P191" s="198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195"/>
      <c r="AC191" s="195"/>
      <c r="AD191" s="195"/>
      <c r="AE191" s="19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1:69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194"/>
      <c r="N192" s="194"/>
      <c r="O192" s="198"/>
      <c r="P192" s="198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195"/>
      <c r="AC192" s="195"/>
      <c r="AD192" s="195"/>
      <c r="AE192" s="19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1:69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194"/>
      <c r="N193" s="194"/>
      <c r="O193" s="198"/>
      <c r="P193" s="198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195"/>
      <c r="AC193" s="195"/>
      <c r="AD193" s="195"/>
      <c r="AE193" s="19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1:69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194"/>
      <c r="N194" s="194"/>
      <c r="O194" s="198"/>
      <c r="P194" s="198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195"/>
      <c r="AC194" s="195"/>
      <c r="AD194" s="195"/>
      <c r="AE194" s="19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1:69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194"/>
      <c r="N195" s="194"/>
      <c r="O195" s="198"/>
      <c r="P195" s="198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195"/>
      <c r="AC195" s="195"/>
      <c r="AD195" s="195"/>
      <c r="AE195" s="19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1:69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194"/>
      <c r="N196" s="194"/>
      <c r="O196" s="198"/>
      <c r="P196" s="198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195"/>
      <c r="AC196" s="195"/>
      <c r="AD196" s="195"/>
      <c r="AE196" s="19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1:69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194"/>
      <c r="N197" s="194"/>
      <c r="O197" s="198"/>
      <c r="P197" s="198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195"/>
      <c r="AC197" s="195"/>
      <c r="AD197" s="195"/>
      <c r="AE197" s="19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1:69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194"/>
      <c r="N198" s="194"/>
      <c r="O198" s="198"/>
      <c r="P198" s="198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195"/>
      <c r="AC198" s="195"/>
      <c r="AD198" s="195"/>
      <c r="AE198" s="19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1:69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194"/>
      <c r="N199" s="194"/>
      <c r="O199" s="198"/>
      <c r="P199" s="198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195"/>
      <c r="AC199" s="195"/>
      <c r="AD199" s="195"/>
      <c r="AE199" s="19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1:69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194"/>
      <c r="N200" s="194"/>
      <c r="O200" s="198"/>
      <c r="P200" s="198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195"/>
      <c r="AC200" s="195"/>
      <c r="AD200" s="195"/>
      <c r="AE200" s="19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1:69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194"/>
      <c r="N201" s="194"/>
      <c r="O201" s="198"/>
      <c r="P201" s="198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195"/>
      <c r="AC201" s="195"/>
      <c r="AD201" s="195"/>
      <c r="AE201" s="19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1:69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194"/>
      <c r="N202" s="194"/>
      <c r="O202" s="198"/>
      <c r="P202" s="198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195"/>
      <c r="AC202" s="195"/>
      <c r="AD202" s="195"/>
      <c r="AE202" s="19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1:69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194"/>
      <c r="N203" s="194"/>
      <c r="O203" s="198"/>
      <c r="P203" s="198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195"/>
      <c r="AC203" s="195"/>
      <c r="AD203" s="195"/>
      <c r="AE203" s="19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1:69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194"/>
      <c r="N204" s="194"/>
      <c r="O204" s="198"/>
      <c r="P204" s="198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195"/>
      <c r="AC204" s="195"/>
      <c r="AD204" s="195"/>
      <c r="AE204" s="19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1:69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194"/>
      <c r="N205" s="194"/>
      <c r="O205" s="198"/>
      <c r="P205" s="198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195"/>
      <c r="AC205" s="195"/>
      <c r="AD205" s="195"/>
      <c r="AE205" s="19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1:69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194"/>
      <c r="N206" s="194"/>
      <c r="O206" s="198"/>
      <c r="P206" s="198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195"/>
      <c r="AC206" s="195"/>
      <c r="AD206" s="195"/>
      <c r="AE206" s="19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1:69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194"/>
      <c r="N207" s="194"/>
      <c r="O207" s="198"/>
      <c r="P207" s="198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195"/>
      <c r="AC207" s="195"/>
      <c r="AD207" s="195"/>
      <c r="AE207" s="19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1:69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194"/>
      <c r="N208" s="194"/>
      <c r="O208" s="198"/>
      <c r="P208" s="198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195"/>
      <c r="AC208" s="195"/>
      <c r="AD208" s="195"/>
      <c r="AE208" s="19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1:69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194"/>
      <c r="N209" s="194"/>
      <c r="O209" s="198"/>
      <c r="P209" s="198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195"/>
      <c r="AC209" s="195"/>
      <c r="AD209" s="195"/>
      <c r="AE209" s="19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1:69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194"/>
      <c r="N210" s="194"/>
      <c r="O210" s="198"/>
      <c r="P210" s="198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195"/>
      <c r="AC210" s="195"/>
      <c r="AD210" s="195"/>
      <c r="AE210" s="19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1:69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194"/>
      <c r="N211" s="194"/>
      <c r="O211" s="198"/>
      <c r="P211" s="198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195"/>
      <c r="AC211" s="195"/>
      <c r="AD211" s="195"/>
      <c r="AE211" s="19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1:69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194"/>
      <c r="N212" s="194"/>
      <c r="O212" s="198"/>
      <c r="P212" s="198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195"/>
      <c r="AC212" s="195"/>
      <c r="AD212" s="195"/>
      <c r="AE212" s="19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1:69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194"/>
      <c r="N213" s="194"/>
      <c r="O213" s="198"/>
      <c r="P213" s="198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195"/>
      <c r="AC213" s="195"/>
      <c r="AD213" s="195"/>
      <c r="AE213" s="19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1:69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194"/>
      <c r="N214" s="194"/>
      <c r="O214" s="198"/>
      <c r="P214" s="198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195"/>
      <c r="AC214" s="195"/>
      <c r="AD214" s="195"/>
      <c r="AE214" s="19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1:69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194"/>
      <c r="N215" s="194"/>
      <c r="O215" s="198"/>
      <c r="P215" s="198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195"/>
      <c r="AC215" s="195"/>
      <c r="AD215" s="195"/>
      <c r="AE215" s="19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1:69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194"/>
      <c r="N216" s="194"/>
      <c r="O216" s="198"/>
      <c r="P216" s="198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195"/>
      <c r="AC216" s="195"/>
      <c r="AD216" s="195"/>
      <c r="AE216" s="19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1:69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194"/>
      <c r="N217" s="194"/>
      <c r="O217" s="198"/>
      <c r="P217" s="198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195"/>
      <c r="AC217" s="195"/>
      <c r="AD217" s="195"/>
      <c r="AE217" s="19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1:69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194"/>
      <c r="N218" s="194"/>
      <c r="O218" s="198"/>
      <c r="P218" s="198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195"/>
      <c r="AC218" s="195"/>
      <c r="AD218" s="195"/>
      <c r="AE218" s="19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1:69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194"/>
      <c r="N219" s="194"/>
      <c r="O219" s="198"/>
      <c r="P219" s="198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195"/>
      <c r="AC219" s="195"/>
      <c r="AD219" s="195"/>
      <c r="AE219" s="19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1:69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194"/>
      <c r="N220" s="194"/>
      <c r="O220" s="198"/>
      <c r="P220" s="198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195"/>
      <c r="AC220" s="195"/>
      <c r="AD220" s="195"/>
      <c r="AE220" s="19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1:69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194"/>
      <c r="N221" s="194"/>
      <c r="O221" s="198"/>
      <c r="P221" s="198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195"/>
      <c r="AC221" s="195"/>
      <c r="AD221" s="195"/>
      <c r="AE221" s="19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1:69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194"/>
      <c r="N222" s="194"/>
      <c r="O222" s="198"/>
      <c r="P222" s="198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195"/>
      <c r="AC222" s="195"/>
      <c r="AD222" s="195"/>
      <c r="AE222" s="19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1:69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194"/>
      <c r="N223" s="194"/>
      <c r="O223" s="198"/>
      <c r="P223" s="198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195"/>
      <c r="AC223" s="195"/>
      <c r="AD223" s="195"/>
      <c r="AE223" s="19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1:69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194"/>
      <c r="N224" s="194"/>
      <c r="O224" s="198"/>
      <c r="P224" s="198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195"/>
      <c r="AC224" s="195"/>
      <c r="AD224" s="195"/>
      <c r="AE224" s="19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1:69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194"/>
      <c r="N225" s="194"/>
      <c r="O225" s="198"/>
      <c r="P225" s="198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195"/>
      <c r="AC225" s="195"/>
      <c r="AD225" s="195"/>
      <c r="AE225" s="19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1:69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194"/>
      <c r="N226" s="194"/>
      <c r="O226" s="198"/>
      <c r="P226" s="198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195"/>
      <c r="AC226" s="195"/>
      <c r="AD226" s="195"/>
      <c r="AE226" s="19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1:69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194"/>
      <c r="N227" s="194"/>
      <c r="O227" s="198"/>
      <c r="P227" s="198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195"/>
      <c r="AC227" s="195"/>
      <c r="AD227" s="195"/>
      <c r="AE227" s="19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1:69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194"/>
      <c r="N228" s="194"/>
      <c r="O228" s="198"/>
      <c r="P228" s="198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195"/>
      <c r="AC228" s="195"/>
      <c r="AD228" s="195"/>
      <c r="AE228" s="19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1:69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194"/>
      <c r="N229" s="194"/>
      <c r="O229" s="198"/>
      <c r="P229" s="198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195"/>
      <c r="AC229" s="195"/>
      <c r="AD229" s="195"/>
      <c r="AE229" s="19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1:69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194"/>
      <c r="N230" s="194"/>
      <c r="O230" s="198"/>
      <c r="P230" s="198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195"/>
      <c r="AC230" s="195"/>
      <c r="AD230" s="195"/>
      <c r="AE230" s="19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1:69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194"/>
      <c r="N231" s="194"/>
      <c r="O231" s="198"/>
      <c r="P231" s="198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195"/>
      <c r="AC231" s="195"/>
      <c r="AD231" s="195"/>
      <c r="AE231" s="19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1:69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194"/>
      <c r="N232" s="194"/>
      <c r="O232" s="198"/>
      <c r="P232" s="198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195"/>
      <c r="AC232" s="195"/>
      <c r="AD232" s="195"/>
      <c r="AE232" s="19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1:69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194"/>
      <c r="N233" s="194"/>
      <c r="O233" s="198"/>
      <c r="P233" s="198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195"/>
      <c r="AC233" s="195"/>
      <c r="AD233" s="195"/>
      <c r="AE233" s="19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1:69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194"/>
      <c r="N234" s="194"/>
      <c r="O234" s="198"/>
      <c r="P234" s="198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195"/>
      <c r="AC234" s="195"/>
      <c r="AD234" s="195"/>
      <c r="AE234" s="19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1:69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194"/>
      <c r="N235" s="194"/>
      <c r="O235" s="198"/>
      <c r="P235" s="198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195"/>
      <c r="AC235" s="195"/>
      <c r="AD235" s="195"/>
      <c r="AE235" s="19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1:69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194"/>
      <c r="N236" s="194"/>
      <c r="O236" s="198"/>
      <c r="P236" s="198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195"/>
      <c r="AC236" s="195"/>
      <c r="AD236" s="195"/>
      <c r="AE236" s="19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1:69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194"/>
      <c r="N237" s="194"/>
      <c r="O237" s="198"/>
      <c r="P237" s="198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195"/>
      <c r="AC237" s="195"/>
      <c r="AD237" s="195"/>
      <c r="AE237" s="19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1:69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194"/>
      <c r="N238" s="194"/>
      <c r="O238" s="198"/>
      <c r="P238" s="198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195"/>
      <c r="AC238" s="195"/>
      <c r="AD238" s="195"/>
      <c r="AE238" s="19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1:69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194"/>
      <c r="N239" s="194"/>
      <c r="O239" s="198"/>
      <c r="P239" s="198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195"/>
      <c r="AC239" s="195"/>
      <c r="AD239" s="195"/>
      <c r="AE239" s="19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1:69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194"/>
      <c r="N240" s="194"/>
      <c r="O240" s="198"/>
      <c r="P240" s="198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195"/>
      <c r="AC240" s="195"/>
      <c r="AD240" s="195"/>
      <c r="AE240" s="19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1:69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194"/>
      <c r="N241" s="194"/>
      <c r="O241" s="198"/>
      <c r="P241" s="198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195"/>
      <c r="AC241" s="195"/>
      <c r="AD241" s="195"/>
      <c r="AE241" s="19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1:69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194"/>
      <c r="N242" s="194"/>
      <c r="O242" s="198"/>
      <c r="P242" s="198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195"/>
      <c r="AC242" s="195"/>
      <c r="AD242" s="195"/>
      <c r="AE242" s="19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1:69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194"/>
      <c r="N243" s="194"/>
      <c r="O243" s="198"/>
      <c r="P243" s="198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195"/>
      <c r="AC243" s="195"/>
      <c r="AD243" s="195"/>
      <c r="AE243" s="19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1:69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194"/>
      <c r="N244" s="194"/>
      <c r="O244" s="198"/>
      <c r="P244" s="198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195"/>
      <c r="AC244" s="195"/>
      <c r="AD244" s="195"/>
      <c r="AE244" s="19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1:69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194"/>
      <c r="N245" s="194"/>
      <c r="O245" s="198"/>
      <c r="P245" s="198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195"/>
      <c r="AC245" s="195"/>
      <c r="AD245" s="195"/>
      <c r="AE245" s="19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1:69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194"/>
      <c r="N246" s="194"/>
      <c r="O246" s="198"/>
      <c r="P246" s="198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195"/>
      <c r="AC246" s="195"/>
      <c r="AD246" s="195"/>
      <c r="AE246" s="19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1:69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194"/>
      <c r="N247" s="194"/>
      <c r="O247" s="198"/>
      <c r="P247" s="198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195"/>
      <c r="AC247" s="195"/>
      <c r="AD247" s="195"/>
      <c r="AE247" s="19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1:69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194"/>
      <c r="N248" s="194"/>
      <c r="O248" s="198"/>
      <c r="P248" s="198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195"/>
      <c r="AC248" s="195"/>
      <c r="AD248" s="195"/>
      <c r="AE248" s="19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1:69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194"/>
      <c r="N249" s="194"/>
      <c r="O249" s="198"/>
      <c r="P249" s="198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195"/>
      <c r="AC249" s="195"/>
      <c r="AD249" s="195"/>
      <c r="AE249" s="19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1:69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194"/>
      <c r="N250" s="194"/>
      <c r="O250" s="198"/>
      <c r="P250" s="198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195"/>
      <c r="AC250" s="195"/>
      <c r="AD250" s="195"/>
      <c r="AE250" s="19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1:69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194"/>
      <c r="N251" s="194"/>
      <c r="O251" s="198"/>
      <c r="P251" s="198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195"/>
      <c r="AC251" s="195"/>
      <c r="AD251" s="195"/>
      <c r="AE251" s="19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1:69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194"/>
      <c r="N252" s="194"/>
      <c r="O252" s="198"/>
      <c r="P252" s="198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195"/>
      <c r="AC252" s="195"/>
      <c r="AD252" s="195"/>
      <c r="AE252" s="19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1:69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194"/>
      <c r="N253" s="194"/>
      <c r="O253" s="198"/>
      <c r="P253" s="198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195"/>
      <c r="AC253" s="195"/>
      <c r="AD253" s="195"/>
      <c r="AE253" s="19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1:69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194"/>
      <c r="N254" s="194"/>
      <c r="O254" s="198"/>
      <c r="P254" s="198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195"/>
      <c r="AC254" s="195"/>
      <c r="AD254" s="195"/>
      <c r="AE254" s="19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1:69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194"/>
      <c r="N255" s="194"/>
      <c r="O255" s="198"/>
      <c r="P255" s="198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195"/>
      <c r="AC255" s="195"/>
      <c r="AD255" s="195"/>
      <c r="AE255" s="19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1:69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194"/>
      <c r="N256" s="194"/>
      <c r="O256" s="198"/>
      <c r="P256" s="198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195"/>
      <c r="AC256" s="195"/>
      <c r="AD256" s="195"/>
      <c r="AE256" s="19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1:69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194"/>
      <c r="N257" s="194"/>
      <c r="O257" s="198"/>
      <c r="P257" s="198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195"/>
      <c r="AC257" s="195"/>
      <c r="AD257" s="195"/>
      <c r="AE257" s="19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1:69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194"/>
      <c r="N258" s="194"/>
      <c r="O258" s="198"/>
      <c r="P258" s="198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195"/>
      <c r="AC258" s="195"/>
      <c r="AD258" s="195"/>
      <c r="AE258" s="19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1:69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194"/>
      <c r="N259" s="194"/>
      <c r="O259" s="198"/>
      <c r="P259" s="198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195"/>
      <c r="AC259" s="195"/>
      <c r="AD259" s="195"/>
      <c r="AE259" s="19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1:69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194"/>
      <c r="N260" s="194"/>
      <c r="O260" s="198"/>
      <c r="P260" s="198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195"/>
      <c r="AC260" s="195"/>
      <c r="AD260" s="195"/>
      <c r="AE260" s="19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1:69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194"/>
      <c r="N261" s="194"/>
      <c r="O261" s="198"/>
      <c r="P261" s="198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195"/>
      <c r="AC261" s="195"/>
      <c r="AD261" s="195"/>
      <c r="AE261" s="19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1:69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194"/>
      <c r="N262" s="194"/>
      <c r="O262" s="198"/>
      <c r="P262" s="198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195"/>
      <c r="AC262" s="195"/>
      <c r="AD262" s="195"/>
      <c r="AE262" s="19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1:69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194"/>
      <c r="N263" s="194"/>
      <c r="O263" s="198"/>
      <c r="P263" s="198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195"/>
      <c r="AC263" s="195"/>
      <c r="AD263" s="195"/>
      <c r="AE263" s="19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1:69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194"/>
      <c r="N264" s="194"/>
      <c r="O264" s="198"/>
      <c r="P264" s="198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195"/>
      <c r="AC264" s="195"/>
      <c r="AD264" s="195"/>
      <c r="AE264" s="19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1:69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194"/>
      <c r="N265" s="194"/>
      <c r="O265" s="198"/>
      <c r="P265" s="198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195"/>
      <c r="AC265" s="195"/>
      <c r="AD265" s="195"/>
      <c r="AE265" s="19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1:69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194"/>
      <c r="N266" s="194"/>
      <c r="O266" s="198"/>
      <c r="P266" s="198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195"/>
      <c r="AC266" s="195"/>
      <c r="AD266" s="195"/>
      <c r="AE266" s="19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1:69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194"/>
      <c r="N267" s="194"/>
      <c r="O267" s="198"/>
      <c r="P267" s="198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195"/>
      <c r="AC267" s="195"/>
      <c r="AD267" s="195"/>
      <c r="AE267" s="19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1:69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194"/>
      <c r="N268" s="194"/>
      <c r="O268" s="198"/>
      <c r="P268" s="198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195"/>
      <c r="AC268" s="195"/>
      <c r="AD268" s="195"/>
      <c r="AE268" s="19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1:69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194"/>
      <c r="N269" s="194"/>
      <c r="O269" s="198"/>
      <c r="P269" s="198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195"/>
      <c r="AC269" s="195"/>
      <c r="AD269" s="195"/>
      <c r="AE269" s="19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1:69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194"/>
      <c r="N270" s="194"/>
      <c r="O270" s="198"/>
      <c r="P270" s="198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195"/>
      <c r="AC270" s="195"/>
      <c r="AD270" s="195"/>
      <c r="AE270" s="19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1:69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194"/>
      <c r="N271" s="194"/>
      <c r="O271" s="198"/>
      <c r="P271" s="198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195"/>
      <c r="AC271" s="195"/>
      <c r="AD271" s="195"/>
      <c r="AE271" s="19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1:69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194"/>
      <c r="N272" s="194"/>
      <c r="O272" s="198"/>
      <c r="P272" s="198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195"/>
      <c r="AC272" s="195"/>
      <c r="AD272" s="195"/>
      <c r="AE272" s="19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1:69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194"/>
      <c r="N273" s="194"/>
      <c r="O273" s="198"/>
      <c r="P273" s="198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195"/>
      <c r="AC273" s="195"/>
      <c r="AD273" s="195"/>
      <c r="AE273" s="19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1:69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194"/>
      <c r="N274" s="194"/>
      <c r="O274" s="198"/>
      <c r="P274" s="198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195"/>
      <c r="AC274" s="195"/>
      <c r="AD274" s="195"/>
      <c r="AE274" s="19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1:69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194"/>
      <c r="N275" s="194"/>
      <c r="O275" s="198"/>
      <c r="P275" s="198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195"/>
      <c r="AC275" s="195"/>
      <c r="AD275" s="195"/>
      <c r="AE275" s="19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1:69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194"/>
      <c r="N276" s="194"/>
      <c r="O276" s="198"/>
      <c r="P276" s="198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195"/>
      <c r="AC276" s="195"/>
      <c r="AD276" s="195"/>
      <c r="AE276" s="19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1:69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194"/>
      <c r="N277" s="194"/>
      <c r="O277" s="198"/>
      <c r="P277" s="198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195"/>
      <c r="AC277" s="195"/>
      <c r="AD277" s="195"/>
      <c r="AE277" s="19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1:69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194"/>
      <c r="N278" s="194"/>
      <c r="O278" s="198"/>
      <c r="P278" s="198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195"/>
      <c r="AC278" s="195"/>
      <c r="AD278" s="195"/>
      <c r="AE278" s="19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1:69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194"/>
      <c r="N279" s="194"/>
      <c r="O279" s="198"/>
      <c r="P279" s="198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195"/>
      <c r="AC279" s="195"/>
      <c r="AD279" s="195"/>
      <c r="AE279" s="19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1:69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194"/>
      <c r="N280" s="194"/>
      <c r="O280" s="198"/>
      <c r="P280" s="198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195"/>
      <c r="AC280" s="195"/>
      <c r="AD280" s="195"/>
      <c r="AE280" s="19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  <row r="281" spans="1:69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194"/>
      <c r="N281" s="194"/>
      <c r="O281" s="198"/>
      <c r="P281" s="198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195"/>
      <c r="AC281" s="195"/>
      <c r="AD281" s="195"/>
      <c r="AE281" s="19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</row>
    <row r="282" spans="1:69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194"/>
      <c r="N282" s="194"/>
      <c r="O282" s="198"/>
      <c r="P282" s="198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195"/>
      <c r="AC282" s="195"/>
      <c r="AD282" s="195"/>
      <c r="AE282" s="19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</row>
    <row r="283" spans="1:69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194"/>
      <c r="N283" s="194"/>
      <c r="O283" s="198"/>
      <c r="P283" s="198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195"/>
      <c r="AC283" s="195"/>
      <c r="AD283" s="195"/>
      <c r="AE283" s="19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</row>
    <row r="284" spans="1:69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194"/>
      <c r="N284" s="194"/>
      <c r="O284" s="198"/>
      <c r="P284" s="198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195"/>
      <c r="AC284" s="195"/>
      <c r="AD284" s="195"/>
      <c r="AE284" s="19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</row>
    <row r="285" spans="1:69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194"/>
      <c r="N285" s="194"/>
      <c r="O285" s="198"/>
      <c r="P285" s="198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195"/>
      <c r="AC285" s="195"/>
      <c r="AD285" s="195"/>
      <c r="AE285" s="19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</row>
    <row r="286" spans="1:69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194"/>
      <c r="N286" s="194"/>
      <c r="O286" s="198"/>
      <c r="P286" s="198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195"/>
      <c r="AC286" s="195"/>
      <c r="AD286" s="195"/>
      <c r="AE286" s="19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</row>
    <row r="287" spans="1:69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194"/>
      <c r="N287" s="194"/>
      <c r="O287" s="198"/>
      <c r="P287" s="198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195"/>
      <c r="AC287" s="195"/>
      <c r="AD287" s="195"/>
      <c r="AE287" s="19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</row>
    <row r="288" spans="1:69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194"/>
      <c r="N288" s="194"/>
      <c r="O288" s="198"/>
      <c r="P288" s="198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195"/>
      <c r="AC288" s="195"/>
      <c r="AD288" s="195"/>
      <c r="AE288" s="19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</row>
    <row r="289" spans="1:69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194"/>
      <c r="N289" s="194"/>
      <c r="O289" s="198"/>
      <c r="P289" s="198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195"/>
      <c r="AC289" s="195"/>
      <c r="AD289" s="195"/>
      <c r="AE289" s="19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</row>
    <row r="290" spans="1:69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194"/>
      <c r="N290" s="194"/>
      <c r="O290" s="198"/>
      <c r="P290" s="198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195"/>
      <c r="AC290" s="195"/>
      <c r="AD290" s="195"/>
      <c r="AE290" s="19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</row>
    <row r="291" spans="1:69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194"/>
      <c r="N291" s="194"/>
      <c r="O291" s="198"/>
      <c r="P291" s="198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195"/>
      <c r="AC291" s="195"/>
      <c r="AD291" s="195"/>
      <c r="AE291" s="19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</row>
    <row r="292" spans="1:69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194"/>
      <c r="N292" s="194"/>
      <c r="O292" s="198"/>
      <c r="P292" s="198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195"/>
      <c r="AC292" s="195"/>
      <c r="AD292" s="195"/>
      <c r="AE292" s="19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</row>
    <row r="293" spans="1:69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194"/>
      <c r="N293" s="194"/>
      <c r="O293" s="198"/>
      <c r="P293" s="198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195"/>
      <c r="AC293" s="195"/>
      <c r="AD293" s="195"/>
      <c r="AE293" s="19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</row>
    <row r="294" spans="1:69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194"/>
      <c r="N294" s="194"/>
      <c r="O294" s="198"/>
      <c r="P294" s="198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195"/>
      <c r="AC294" s="195"/>
      <c r="AD294" s="195"/>
      <c r="AE294" s="19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</row>
    <row r="295" spans="1:69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194"/>
      <c r="N295" s="194"/>
      <c r="O295" s="198"/>
      <c r="P295" s="198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195"/>
      <c r="AC295" s="195"/>
      <c r="AD295" s="195"/>
      <c r="AE295" s="19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</row>
    <row r="296" spans="1:69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194"/>
      <c r="N296" s="194"/>
      <c r="O296" s="198"/>
      <c r="P296" s="198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195"/>
      <c r="AC296" s="195"/>
      <c r="AD296" s="195"/>
      <c r="AE296" s="19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</row>
    <row r="297" spans="1:69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194"/>
      <c r="N297" s="194"/>
      <c r="O297" s="198"/>
      <c r="P297" s="198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195"/>
      <c r="AC297" s="195"/>
      <c r="AD297" s="195"/>
      <c r="AE297" s="19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</row>
    <row r="298" spans="1:69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194"/>
      <c r="N298" s="194"/>
      <c r="O298" s="198"/>
      <c r="P298" s="198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195"/>
      <c r="AC298" s="195"/>
      <c r="AD298" s="195"/>
      <c r="AE298" s="19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</row>
    <row r="299" spans="1:69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194"/>
      <c r="N299" s="194"/>
      <c r="O299" s="198"/>
      <c r="P299" s="198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195"/>
      <c r="AC299" s="195"/>
      <c r="AD299" s="195"/>
      <c r="AE299" s="19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</row>
    <row r="300" spans="1:69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194"/>
      <c r="N300" s="194"/>
      <c r="O300" s="198"/>
      <c r="P300" s="198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195"/>
      <c r="AC300" s="195"/>
      <c r="AD300" s="195"/>
      <c r="AE300" s="19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</row>
    <row r="301" spans="1:69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194"/>
      <c r="N301" s="194"/>
      <c r="O301" s="198"/>
      <c r="P301" s="198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195"/>
      <c r="AC301" s="195"/>
      <c r="AD301" s="195"/>
      <c r="AE301" s="19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</row>
    <row r="302" spans="1:69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194"/>
      <c r="N302" s="194"/>
      <c r="O302" s="198"/>
      <c r="P302" s="198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195"/>
      <c r="AC302" s="195"/>
      <c r="AD302" s="195"/>
      <c r="AE302" s="19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</row>
    <row r="303" spans="1:69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194"/>
      <c r="N303" s="194"/>
      <c r="O303" s="198"/>
      <c r="P303" s="198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195"/>
      <c r="AC303" s="195"/>
      <c r="AD303" s="195"/>
      <c r="AE303" s="19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</row>
    <row r="304" spans="1:69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194"/>
      <c r="N304" s="194"/>
      <c r="O304" s="198"/>
      <c r="P304" s="198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195"/>
      <c r="AC304" s="195"/>
      <c r="AD304" s="195"/>
      <c r="AE304" s="19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</row>
    <row r="305" spans="1:69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194"/>
      <c r="N305" s="194"/>
      <c r="O305" s="198"/>
      <c r="P305" s="198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195"/>
      <c r="AC305" s="195"/>
      <c r="AD305" s="195"/>
      <c r="AE305" s="19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</row>
    <row r="306" spans="1:69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194"/>
      <c r="N306" s="194"/>
      <c r="O306" s="198"/>
      <c r="P306" s="198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195"/>
      <c r="AC306" s="195"/>
      <c r="AD306" s="195"/>
      <c r="AE306" s="19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</row>
    <row r="307" spans="1:69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194"/>
      <c r="N307" s="194"/>
      <c r="O307" s="198"/>
      <c r="P307" s="198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195"/>
      <c r="AC307" s="195"/>
      <c r="AD307" s="195"/>
      <c r="AE307" s="19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</row>
    <row r="308" spans="1:69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194"/>
      <c r="N308" s="194"/>
      <c r="O308" s="198"/>
      <c r="P308" s="198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195"/>
      <c r="AC308" s="195"/>
      <c r="AD308" s="195"/>
      <c r="AE308" s="19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</row>
    <row r="309" spans="1:69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194"/>
      <c r="N309" s="194"/>
      <c r="O309" s="198"/>
      <c r="P309" s="198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195"/>
      <c r="AC309" s="195"/>
      <c r="AD309" s="195"/>
      <c r="AE309" s="19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</row>
    <row r="310" spans="1:69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194"/>
      <c r="N310" s="194"/>
      <c r="O310" s="198"/>
      <c r="P310" s="198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195"/>
      <c r="AC310" s="195"/>
      <c r="AD310" s="195"/>
      <c r="AE310" s="19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</row>
    <row r="311" spans="1:69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194"/>
      <c r="N311" s="194"/>
      <c r="O311" s="198"/>
      <c r="P311" s="198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195"/>
      <c r="AC311" s="195"/>
      <c r="AD311" s="195"/>
      <c r="AE311" s="19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</row>
    <row r="312" spans="1:69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194"/>
      <c r="N312" s="194"/>
      <c r="O312" s="198"/>
      <c r="P312" s="198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195"/>
      <c r="AC312" s="195"/>
      <c r="AD312" s="195"/>
      <c r="AE312" s="19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</row>
    <row r="313" spans="1:69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194"/>
      <c r="N313" s="194"/>
      <c r="O313" s="198"/>
      <c r="P313" s="198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195"/>
      <c r="AC313" s="195"/>
      <c r="AD313" s="195"/>
      <c r="AE313" s="19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</row>
    <row r="314" spans="1:69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194"/>
      <c r="N314" s="194"/>
      <c r="O314" s="198"/>
      <c r="P314" s="198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195"/>
      <c r="AC314" s="195"/>
      <c r="AD314" s="195"/>
      <c r="AE314" s="19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</row>
    <row r="315" spans="1:69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194"/>
      <c r="N315" s="194"/>
      <c r="O315" s="198"/>
      <c r="P315" s="198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195"/>
      <c r="AC315" s="195"/>
      <c r="AD315" s="195"/>
      <c r="AE315" s="19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</row>
    <row r="316" spans="1:69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194"/>
      <c r="N316" s="194"/>
      <c r="O316" s="198"/>
      <c r="P316" s="198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195"/>
      <c r="AC316" s="195"/>
      <c r="AD316" s="195"/>
      <c r="AE316" s="19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</row>
    <row r="317" spans="1:69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194"/>
      <c r="N317" s="194"/>
      <c r="O317" s="198"/>
      <c r="P317" s="198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195"/>
      <c r="AC317" s="195"/>
      <c r="AD317" s="195"/>
      <c r="AE317" s="19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</row>
    <row r="318" spans="1:69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194"/>
      <c r="N318" s="194"/>
      <c r="O318" s="198"/>
      <c r="P318" s="198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195"/>
      <c r="AC318" s="195"/>
      <c r="AD318" s="195"/>
      <c r="AE318" s="19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</row>
    <row r="319" spans="1:69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194"/>
      <c r="N319" s="194"/>
      <c r="O319" s="198"/>
      <c r="P319" s="198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195"/>
      <c r="AC319" s="195"/>
      <c r="AD319" s="195"/>
      <c r="AE319" s="19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</row>
    <row r="320" spans="1:69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194"/>
      <c r="N320" s="194"/>
      <c r="O320" s="198"/>
      <c r="P320" s="198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195"/>
      <c r="AC320" s="195"/>
      <c r="AD320" s="195"/>
      <c r="AE320" s="19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</row>
    <row r="321" spans="1:69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194"/>
      <c r="N321" s="194"/>
      <c r="O321" s="198"/>
      <c r="P321" s="198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195"/>
      <c r="AC321" s="195"/>
      <c r="AD321" s="195"/>
      <c r="AE321" s="19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</row>
    <row r="322" spans="1:69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194"/>
      <c r="N322" s="194"/>
      <c r="O322" s="198"/>
      <c r="P322" s="198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195"/>
      <c r="AC322" s="195"/>
      <c r="AD322" s="195"/>
      <c r="AE322" s="19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</row>
    <row r="323" spans="1:69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194"/>
      <c r="N323" s="194"/>
      <c r="O323" s="198"/>
      <c r="P323" s="198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195"/>
      <c r="AC323" s="195"/>
      <c r="AD323" s="195"/>
      <c r="AE323" s="19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</row>
    <row r="324" spans="1:69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94"/>
      <c r="N324" s="194"/>
      <c r="O324" s="198"/>
      <c r="P324" s="198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195"/>
      <c r="AC324" s="195"/>
      <c r="AD324" s="195"/>
      <c r="AE324" s="19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</row>
    <row r="325" spans="1:69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194"/>
      <c r="N325" s="194"/>
      <c r="O325" s="198"/>
      <c r="P325" s="198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195"/>
      <c r="AC325" s="195"/>
      <c r="AD325" s="195"/>
      <c r="AE325" s="19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</row>
    <row r="326" spans="1:69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194"/>
      <c r="N326" s="194"/>
      <c r="O326" s="198"/>
      <c r="P326" s="198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195"/>
      <c r="AC326" s="195"/>
      <c r="AD326" s="195"/>
      <c r="AE326" s="19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</row>
    <row r="327" spans="1:69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194"/>
      <c r="N327" s="194"/>
      <c r="O327" s="198"/>
      <c r="P327" s="198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195"/>
      <c r="AC327" s="195"/>
      <c r="AD327" s="195"/>
      <c r="AE327" s="19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</row>
    <row r="328" spans="1:69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194"/>
      <c r="N328" s="194"/>
      <c r="O328" s="198"/>
      <c r="P328" s="198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195"/>
      <c r="AC328" s="195"/>
      <c r="AD328" s="195"/>
      <c r="AE328" s="19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</row>
    <row r="329" spans="1:69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194"/>
      <c r="N329" s="194"/>
      <c r="O329" s="198"/>
      <c r="P329" s="198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195"/>
      <c r="AC329" s="195"/>
      <c r="AD329" s="195"/>
      <c r="AE329" s="19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</row>
    <row r="330" spans="1:69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194"/>
      <c r="N330" s="194"/>
      <c r="O330" s="198"/>
      <c r="P330" s="198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195"/>
      <c r="AC330" s="195"/>
      <c r="AD330" s="195"/>
      <c r="AE330" s="19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</row>
    <row r="331" spans="1:69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194"/>
      <c r="N331" s="194"/>
      <c r="O331" s="198"/>
      <c r="P331" s="198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195"/>
      <c r="AC331" s="195"/>
      <c r="AD331" s="195"/>
      <c r="AE331" s="19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</row>
    <row r="332" spans="1:69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194"/>
      <c r="N332" s="194"/>
      <c r="O332" s="198"/>
      <c r="P332" s="198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195"/>
      <c r="AC332" s="195"/>
      <c r="AD332" s="195"/>
      <c r="AE332" s="19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</row>
    <row r="333" spans="1:69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194"/>
      <c r="N333" s="194"/>
      <c r="O333" s="198"/>
      <c r="P333" s="198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195"/>
      <c r="AC333" s="195"/>
      <c r="AD333" s="195"/>
      <c r="AE333" s="19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</row>
    <row r="334" spans="1:69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194"/>
      <c r="N334" s="194"/>
      <c r="O334" s="198"/>
      <c r="P334" s="198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195"/>
      <c r="AC334" s="195"/>
      <c r="AD334" s="195"/>
      <c r="AE334" s="19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</row>
    <row r="335" spans="1:69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194"/>
      <c r="N335" s="194"/>
      <c r="O335" s="198"/>
      <c r="P335" s="198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195"/>
      <c r="AC335" s="195"/>
      <c r="AD335" s="195"/>
      <c r="AE335" s="19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</row>
    <row r="336" spans="1:69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194"/>
      <c r="N336" s="194"/>
      <c r="O336" s="198"/>
      <c r="P336" s="198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195"/>
      <c r="AC336" s="195"/>
      <c r="AD336" s="195"/>
      <c r="AE336" s="19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</row>
    <row r="337" spans="1:69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194"/>
      <c r="N337" s="194"/>
      <c r="O337" s="198"/>
      <c r="P337" s="198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195"/>
      <c r="AC337" s="195"/>
      <c r="AD337" s="195"/>
      <c r="AE337" s="19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</row>
    <row r="338" spans="1:69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194"/>
      <c r="N338" s="194"/>
      <c r="O338" s="198"/>
      <c r="P338" s="198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195"/>
      <c r="AC338" s="195"/>
      <c r="AD338" s="195"/>
      <c r="AE338" s="19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</row>
    <row r="339" spans="1:69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194"/>
      <c r="N339" s="194"/>
      <c r="O339" s="198"/>
      <c r="P339" s="198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195"/>
      <c r="AC339" s="195"/>
      <c r="AD339" s="195"/>
      <c r="AE339" s="19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</row>
    <row r="340" spans="1:69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194"/>
      <c r="N340" s="194"/>
      <c r="O340" s="198"/>
      <c r="P340" s="198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195"/>
      <c r="AC340" s="195"/>
      <c r="AD340" s="195"/>
      <c r="AE340" s="19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</row>
    <row r="341" spans="1:69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194"/>
      <c r="N341" s="194"/>
      <c r="O341" s="198"/>
      <c r="P341" s="198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195"/>
      <c r="AC341" s="195"/>
      <c r="AD341" s="195"/>
      <c r="AE341" s="19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</row>
    <row r="342" spans="1:69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194"/>
      <c r="N342" s="194"/>
      <c r="O342" s="198"/>
      <c r="P342" s="198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195"/>
      <c r="AC342" s="195"/>
      <c r="AD342" s="195"/>
      <c r="AE342" s="19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</row>
    <row r="343" spans="1:69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194"/>
      <c r="N343" s="194"/>
      <c r="O343" s="198"/>
      <c r="P343" s="198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195"/>
      <c r="AC343" s="195"/>
      <c r="AD343" s="195"/>
      <c r="AE343" s="19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</row>
    <row r="344" spans="1:69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194"/>
      <c r="N344" s="194"/>
      <c r="O344" s="198"/>
      <c r="P344" s="198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195"/>
      <c r="AC344" s="195"/>
      <c r="AD344" s="195"/>
      <c r="AE344" s="19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</row>
    <row r="345" spans="1:69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194"/>
      <c r="N345" s="194"/>
      <c r="O345" s="198"/>
      <c r="P345" s="198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195"/>
      <c r="AC345" s="195"/>
      <c r="AD345" s="195"/>
      <c r="AE345" s="19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</row>
    <row r="346" spans="1:69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194"/>
      <c r="N346" s="194"/>
      <c r="O346" s="198"/>
      <c r="P346" s="198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195"/>
      <c r="AC346" s="195"/>
      <c r="AD346" s="195"/>
      <c r="AE346" s="19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</row>
    <row r="347" spans="1:69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194"/>
      <c r="N347" s="194"/>
      <c r="O347" s="198"/>
      <c r="P347" s="198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195"/>
      <c r="AC347" s="195"/>
      <c r="AD347" s="195"/>
      <c r="AE347" s="19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</row>
    <row r="348" spans="1:69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194"/>
      <c r="N348" s="194"/>
      <c r="O348" s="198"/>
      <c r="P348" s="198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195"/>
      <c r="AC348" s="195"/>
      <c r="AD348" s="195"/>
      <c r="AE348" s="19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</row>
    <row r="349" spans="1:69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194"/>
      <c r="N349" s="194"/>
      <c r="O349" s="198"/>
      <c r="P349" s="198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195"/>
      <c r="AC349" s="195"/>
      <c r="AD349" s="195"/>
      <c r="AE349" s="19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</row>
    <row r="350" spans="1:69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194"/>
      <c r="N350" s="194"/>
      <c r="O350" s="198"/>
      <c r="P350" s="198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195"/>
      <c r="AC350" s="195"/>
      <c r="AD350" s="195"/>
      <c r="AE350" s="19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</row>
    <row r="351" spans="1:69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194"/>
      <c r="N351" s="194"/>
      <c r="O351" s="198"/>
      <c r="P351" s="198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195"/>
      <c r="AC351" s="195"/>
      <c r="AD351" s="195"/>
      <c r="AE351" s="19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</row>
    <row r="352" spans="1:69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194"/>
      <c r="N352" s="194"/>
      <c r="O352" s="198"/>
      <c r="P352" s="198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195"/>
      <c r="AC352" s="195"/>
      <c r="AD352" s="195"/>
      <c r="AE352" s="19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</row>
    <row r="353" spans="1:69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194"/>
      <c r="N353" s="194"/>
      <c r="O353" s="198"/>
      <c r="P353" s="198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195"/>
      <c r="AC353" s="195"/>
      <c r="AD353" s="195"/>
      <c r="AE353" s="19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</row>
    <row r="354" spans="1:69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194"/>
      <c r="N354" s="194"/>
      <c r="O354" s="198"/>
      <c r="P354" s="198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195"/>
      <c r="AC354" s="195"/>
      <c r="AD354" s="195"/>
      <c r="AE354" s="19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</row>
    <row r="355" spans="1:69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194"/>
      <c r="N355" s="194"/>
      <c r="O355" s="198"/>
      <c r="P355" s="198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195"/>
      <c r="AC355" s="195"/>
      <c r="AD355" s="195"/>
      <c r="AE355" s="19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</row>
    <row r="356" spans="1:69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194"/>
      <c r="N356" s="194"/>
      <c r="O356" s="198"/>
      <c r="P356" s="198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195"/>
      <c r="AC356" s="195"/>
      <c r="AD356" s="195"/>
      <c r="AE356" s="19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</row>
    <row r="357" spans="1:69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194"/>
      <c r="N357" s="194"/>
      <c r="O357" s="198"/>
      <c r="P357" s="198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195"/>
      <c r="AC357" s="195"/>
      <c r="AD357" s="195"/>
      <c r="AE357" s="19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</row>
    <row r="358" spans="1:69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194"/>
      <c r="N358" s="194"/>
      <c r="O358" s="198"/>
      <c r="P358" s="198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195"/>
      <c r="AC358" s="195"/>
      <c r="AD358" s="195"/>
      <c r="AE358" s="19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</row>
    <row r="359" spans="1:69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194"/>
      <c r="N359" s="194"/>
      <c r="O359" s="198"/>
      <c r="P359" s="198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195"/>
      <c r="AC359" s="195"/>
      <c r="AD359" s="195"/>
      <c r="AE359" s="19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</row>
    <row r="360" spans="1:69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194"/>
      <c r="N360" s="194"/>
      <c r="O360" s="198"/>
      <c r="P360" s="198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195"/>
      <c r="AC360" s="195"/>
      <c r="AD360" s="195"/>
      <c r="AE360" s="19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</row>
    <row r="361" spans="1:69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194"/>
      <c r="N361" s="194"/>
      <c r="O361" s="198"/>
      <c r="P361" s="198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195"/>
      <c r="AC361" s="195"/>
      <c r="AD361" s="195"/>
      <c r="AE361" s="19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</row>
    <row r="362" spans="1:69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194"/>
      <c r="N362" s="194"/>
      <c r="O362" s="198"/>
      <c r="P362" s="198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195"/>
      <c r="AC362" s="195"/>
      <c r="AD362" s="195"/>
      <c r="AE362" s="19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</row>
    <row r="363" spans="1:69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194"/>
      <c r="N363" s="194"/>
      <c r="O363" s="198"/>
      <c r="P363" s="198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195"/>
      <c r="AC363" s="195"/>
      <c r="AD363" s="195"/>
      <c r="AE363" s="19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</row>
    <row r="364" spans="1:69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194"/>
      <c r="N364" s="194"/>
      <c r="O364" s="198"/>
      <c r="P364" s="198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195"/>
      <c r="AC364" s="195"/>
      <c r="AD364" s="195"/>
      <c r="AE364" s="19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</row>
    <row r="365" spans="1:69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194"/>
      <c r="N365" s="194"/>
      <c r="O365" s="198"/>
      <c r="P365" s="198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195"/>
      <c r="AC365" s="195"/>
      <c r="AD365" s="195"/>
      <c r="AE365" s="19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</row>
    <row r="366" spans="1:69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194"/>
      <c r="N366" s="194"/>
      <c r="O366" s="198"/>
      <c r="P366" s="198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195"/>
      <c r="AC366" s="195"/>
      <c r="AD366" s="195"/>
      <c r="AE366" s="19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</row>
    <row r="367" spans="1:69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194"/>
      <c r="N367" s="194"/>
      <c r="O367" s="198"/>
      <c r="P367" s="198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195"/>
      <c r="AC367" s="195"/>
      <c r="AD367" s="195"/>
      <c r="AE367" s="19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</row>
    <row r="368" spans="1:69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194"/>
      <c r="N368" s="194"/>
      <c r="O368" s="198"/>
      <c r="P368" s="198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195"/>
      <c r="AC368" s="195"/>
      <c r="AD368" s="195"/>
      <c r="AE368" s="19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</row>
    <row r="369" spans="1:69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194"/>
      <c r="N369" s="194"/>
      <c r="O369" s="198"/>
      <c r="P369" s="198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195"/>
      <c r="AC369" s="195"/>
      <c r="AD369" s="195"/>
      <c r="AE369" s="19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</row>
    <row r="370" spans="1:69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194"/>
      <c r="N370" s="194"/>
      <c r="O370" s="198"/>
      <c r="P370" s="198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195"/>
      <c r="AC370" s="195"/>
      <c r="AD370" s="195"/>
      <c r="AE370" s="19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</row>
    <row r="371" spans="1:69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194"/>
      <c r="N371" s="194"/>
      <c r="O371" s="198"/>
      <c r="P371" s="198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195"/>
      <c r="AC371" s="195"/>
      <c r="AD371" s="195"/>
      <c r="AE371" s="19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</row>
    <row r="372" spans="1:69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194"/>
      <c r="N372" s="194"/>
      <c r="O372" s="198"/>
      <c r="P372" s="198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195"/>
      <c r="AC372" s="195"/>
      <c r="AD372" s="195"/>
      <c r="AE372" s="19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</row>
    <row r="373" spans="1:69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194"/>
      <c r="N373" s="194"/>
      <c r="O373" s="198"/>
      <c r="P373" s="198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195"/>
      <c r="AC373" s="195"/>
      <c r="AD373" s="195"/>
      <c r="AE373" s="19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</row>
    <row r="374" spans="1:69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194"/>
      <c r="N374" s="194"/>
      <c r="O374" s="198"/>
      <c r="P374" s="198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195"/>
      <c r="AC374" s="195"/>
      <c r="AD374" s="195"/>
      <c r="AE374" s="19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</row>
    <row r="375" spans="1:69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194"/>
      <c r="N375" s="194"/>
      <c r="O375" s="198"/>
      <c r="P375" s="198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195"/>
      <c r="AC375" s="195"/>
      <c r="AD375" s="195"/>
      <c r="AE375" s="19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</row>
    <row r="376" spans="1:69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194"/>
      <c r="N376" s="194"/>
      <c r="O376" s="198"/>
      <c r="P376" s="198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195"/>
      <c r="AC376" s="195"/>
      <c r="AD376" s="195"/>
      <c r="AE376" s="19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</row>
    <row r="377" spans="1:69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194"/>
      <c r="N377" s="194"/>
      <c r="O377" s="198"/>
      <c r="P377" s="198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195"/>
      <c r="AC377" s="195"/>
      <c r="AD377" s="195"/>
      <c r="AE377" s="19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</row>
    <row r="378" spans="1:69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194"/>
      <c r="N378" s="194"/>
      <c r="O378" s="198"/>
      <c r="P378" s="198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195"/>
      <c r="AC378" s="195"/>
      <c r="AD378" s="195"/>
      <c r="AE378" s="19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</row>
    <row r="379" spans="1:69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194"/>
      <c r="N379" s="194"/>
      <c r="O379" s="198"/>
      <c r="P379" s="198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195"/>
      <c r="AC379" s="195"/>
      <c r="AD379" s="195"/>
      <c r="AE379" s="19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</row>
    <row r="380" spans="1:69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194"/>
      <c r="N380" s="194"/>
      <c r="O380" s="198"/>
      <c r="P380" s="198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195"/>
      <c r="AC380" s="195"/>
      <c r="AD380" s="195"/>
      <c r="AE380" s="19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</row>
    <row r="381" spans="1:69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194"/>
      <c r="N381" s="194"/>
      <c r="O381" s="198"/>
      <c r="P381" s="198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195"/>
      <c r="AC381" s="195"/>
      <c r="AD381" s="195"/>
      <c r="AE381" s="19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</row>
    <row r="382" spans="1:69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194"/>
      <c r="N382" s="194"/>
      <c r="O382" s="198"/>
      <c r="P382" s="198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195"/>
      <c r="AC382" s="195"/>
      <c r="AD382" s="195"/>
      <c r="AE382" s="19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</row>
    <row r="383" spans="1:69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194"/>
      <c r="N383" s="194"/>
      <c r="O383" s="198"/>
      <c r="P383" s="198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195"/>
      <c r="AC383" s="195"/>
      <c r="AD383" s="195"/>
      <c r="AE383" s="19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</row>
    <row r="384" spans="1:69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194"/>
      <c r="N384" s="194"/>
      <c r="O384" s="198"/>
      <c r="P384" s="198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195"/>
      <c r="AC384" s="195"/>
      <c r="AD384" s="195"/>
      <c r="AE384" s="19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</row>
    <row r="385" spans="1:69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194"/>
      <c r="N385" s="194"/>
      <c r="O385" s="198"/>
      <c r="P385" s="198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195"/>
      <c r="AC385" s="195"/>
      <c r="AD385" s="195"/>
      <c r="AE385" s="19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</row>
    <row r="386" spans="1:69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194"/>
      <c r="N386" s="194"/>
      <c r="O386" s="198"/>
      <c r="P386" s="198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195"/>
      <c r="AC386" s="195"/>
      <c r="AD386" s="195"/>
      <c r="AE386" s="19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</row>
    <row r="387" spans="1:69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194"/>
      <c r="N387" s="194"/>
      <c r="O387" s="198"/>
      <c r="P387" s="198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195"/>
      <c r="AC387" s="195"/>
      <c r="AD387" s="195"/>
      <c r="AE387" s="19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</row>
    <row r="388" spans="1:69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194"/>
      <c r="N388" s="194"/>
      <c r="O388" s="198"/>
      <c r="P388" s="198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95"/>
      <c r="AC388" s="195"/>
      <c r="AD388" s="195"/>
      <c r="AE388" s="19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</row>
    <row r="389" spans="1:69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194"/>
      <c r="N389" s="194"/>
      <c r="O389" s="198"/>
      <c r="P389" s="198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95"/>
      <c r="AC389" s="195"/>
      <c r="AD389" s="195"/>
      <c r="AE389" s="19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</row>
    <row r="390" spans="1:69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194"/>
      <c r="N390" s="194"/>
      <c r="O390" s="198"/>
      <c r="P390" s="198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195"/>
      <c r="AC390" s="195"/>
      <c r="AD390" s="195"/>
      <c r="AE390" s="19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</row>
    <row r="391" spans="1:69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194"/>
      <c r="N391" s="194"/>
      <c r="O391" s="198"/>
      <c r="P391" s="198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195"/>
      <c r="AC391" s="195"/>
      <c r="AD391" s="195"/>
      <c r="AE391" s="19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</row>
    <row r="392" spans="1:69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194"/>
      <c r="N392" s="194"/>
      <c r="O392" s="198"/>
      <c r="P392" s="198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195"/>
      <c r="AC392" s="195"/>
      <c r="AD392" s="195"/>
      <c r="AE392" s="19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</row>
    <row r="393" spans="1:69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194"/>
      <c r="N393" s="194"/>
      <c r="O393" s="198"/>
      <c r="P393" s="198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195"/>
      <c r="AC393" s="195"/>
      <c r="AD393" s="195"/>
      <c r="AE393" s="19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</row>
    <row r="394" spans="1:69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194"/>
      <c r="N394" s="194"/>
      <c r="O394" s="198"/>
      <c r="P394" s="198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195"/>
      <c r="AC394" s="195"/>
      <c r="AD394" s="195"/>
      <c r="AE394" s="19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</row>
    <row r="395" spans="1:69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194"/>
      <c r="N395" s="194"/>
      <c r="O395" s="198"/>
      <c r="P395" s="198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195"/>
      <c r="AC395" s="195"/>
      <c r="AD395" s="195"/>
      <c r="AE395" s="19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</row>
    <row r="396" spans="1:69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194"/>
      <c r="N396" s="194"/>
      <c r="O396" s="198"/>
      <c r="P396" s="198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195"/>
      <c r="AC396" s="195"/>
      <c r="AD396" s="195"/>
      <c r="AE396" s="19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</row>
    <row r="397" spans="1:69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194"/>
      <c r="N397" s="194"/>
      <c r="O397" s="198"/>
      <c r="P397" s="198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195"/>
      <c r="AC397" s="195"/>
      <c r="AD397" s="195"/>
      <c r="AE397" s="19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</row>
    <row r="398" spans="1:69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194"/>
      <c r="N398" s="194"/>
      <c r="O398" s="198"/>
      <c r="P398" s="198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195"/>
      <c r="AC398" s="195"/>
      <c r="AD398" s="195"/>
      <c r="AE398" s="19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</row>
    <row r="399" spans="1:69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194"/>
      <c r="N399" s="194"/>
      <c r="O399" s="198"/>
      <c r="P399" s="198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195"/>
      <c r="AC399" s="195"/>
      <c r="AD399" s="195"/>
      <c r="AE399" s="19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</row>
    <row r="400" spans="1:69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194"/>
      <c r="N400" s="194"/>
      <c r="O400" s="198"/>
      <c r="P400" s="198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195"/>
      <c r="AC400" s="195"/>
      <c r="AD400" s="195"/>
      <c r="AE400" s="19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</row>
    <row r="401" spans="1:69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194"/>
      <c r="N401" s="194"/>
      <c r="O401" s="198"/>
      <c r="P401" s="198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195"/>
      <c r="AC401" s="195"/>
      <c r="AD401" s="195"/>
      <c r="AE401" s="19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</row>
    <row r="402" spans="1:69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194"/>
      <c r="N402" s="194"/>
      <c r="O402" s="198"/>
      <c r="P402" s="198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195"/>
      <c r="AC402" s="195"/>
      <c r="AD402" s="195"/>
      <c r="AE402" s="19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</row>
    <row r="403" spans="1:69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194"/>
      <c r="N403" s="194"/>
      <c r="O403" s="198"/>
      <c r="P403" s="198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195"/>
      <c r="AC403" s="195"/>
      <c r="AD403" s="195"/>
      <c r="AE403" s="19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</row>
    <row r="404" spans="1:69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194"/>
      <c r="N404" s="194"/>
      <c r="O404" s="198"/>
      <c r="P404" s="198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195"/>
      <c r="AC404" s="195"/>
      <c r="AD404" s="195"/>
      <c r="AE404" s="19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</row>
    <row r="405" spans="1:69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194"/>
      <c r="N405" s="194"/>
      <c r="O405" s="198"/>
      <c r="P405" s="198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195"/>
      <c r="AC405" s="195"/>
      <c r="AD405" s="195"/>
      <c r="AE405" s="19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</row>
    <row r="406" spans="1:69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194"/>
      <c r="N406" s="194"/>
      <c r="O406" s="198"/>
      <c r="P406" s="198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195"/>
      <c r="AC406" s="195"/>
      <c r="AD406" s="195"/>
      <c r="AE406" s="19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</row>
    <row r="407" spans="1:69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194"/>
      <c r="N407" s="194"/>
      <c r="O407" s="198"/>
      <c r="P407" s="198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195"/>
      <c r="AC407" s="195"/>
      <c r="AD407" s="195"/>
      <c r="AE407" s="19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</row>
    <row r="408" spans="1:69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194"/>
      <c r="N408" s="194"/>
      <c r="O408" s="198"/>
      <c r="P408" s="198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195"/>
      <c r="AC408" s="195"/>
      <c r="AD408" s="195"/>
      <c r="AE408" s="19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</row>
    <row r="409" spans="1:69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194"/>
      <c r="N409" s="194"/>
      <c r="O409" s="198"/>
      <c r="P409" s="198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195"/>
      <c r="AC409" s="195"/>
      <c r="AD409" s="195"/>
      <c r="AE409" s="19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</row>
    <row r="410" spans="1:69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194"/>
      <c r="N410" s="194"/>
      <c r="O410" s="198"/>
      <c r="P410" s="198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195"/>
      <c r="AC410" s="195"/>
      <c r="AD410" s="195"/>
      <c r="AE410" s="19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</row>
    <row r="411" spans="1:69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194"/>
      <c r="N411" s="194"/>
      <c r="O411" s="198"/>
      <c r="P411" s="198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195"/>
      <c r="AC411" s="195"/>
      <c r="AD411" s="195"/>
      <c r="AE411" s="19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</row>
    <row r="412" spans="1:69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194"/>
      <c r="N412" s="194"/>
      <c r="O412" s="198"/>
      <c r="P412" s="198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195"/>
      <c r="AC412" s="195"/>
      <c r="AD412" s="195"/>
      <c r="AE412" s="19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</row>
    <row r="413" spans="1:69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194"/>
      <c r="N413" s="194"/>
      <c r="O413" s="198"/>
      <c r="P413" s="198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195"/>
      <c r="AC413" s="195"/>
      <c r="AD413" s="195"/>
      <c r="AE413" s="19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</row>
    <row r="414" spans="1:69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194"/>
      <c r="N414" s="194"/>
      <c r="O414" s="198"/>
      <c r="P414" s="198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195"/>
      <c r="AC414" s="195"/>
      <c r="AD414" s="195"/>
      <c r="AE414" s="19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</row>
    <row r="415" spans="1:69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194"/>
      <c r="N415" s="194"/>
      <c r="O415" s="198"/>
      <c r="P415" s="198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195"/>
      <c r="AC415" s="195"/>
      <c r="AD415" s="195"/>
      <c r="AE415" s="19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</row>
    <row r="416" spans="1:69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194"/>
      <c r="N416" s="194"/>
      <c r="O416" s="198"/>
      <c r="P416" s="198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195"/>
      <c r="AC416" s="195"/>
      <c r="AD416" s="195"/>
      <c r="AE416" s="19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</row>
    <row r="417" spans="1:69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194"/>
      <c r="N417" s="194"/>
      <c r="O417" s="198"/>
      <c r="P417" s="198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195"/>
      <c r="AC417" s="195"/>
      <c r="AD417" s="195"/>
      <c r="AE417" s="19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</row>
    <row r="418" spans="1:69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194"/>
      <c r="N418" s="194"/>
      <c r="O418" s="198"/>
      <c r="P418" s="198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195"/>
      <c r="AC418" s="195"/>
      <c r="AD418" s="195"/>
      <c r="AE418" s="19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</row>
    <row r="419" spans="1:69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194"/>
      <c r="N419" s="194"/>
      <c r="O419" s="198"/>
      <c r="P419" s="198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195"/>
      <c r="AC419" s="195"/>
      <c r="AD419" s="195"/>
      <c r="AE419" s="19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</row>
    <row r="420" spans="1:69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194"/>
      <c r="N420" s="194"/>
      <c r="O420" s="198"/>
      <c r="P420" s="198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195"/>
      <c r="AC420" s="195"/>
      <c r="AD420" s="195"/>
      <c r="AE420" s="19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</row>
    <row r="421" spans="1:69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194"/>
      <c r="N421" s="194"/>
      <c r="O421" s="198"/>
      <c r="P421" s="198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195"/>
      <c r="AC421" s="195"/>
      <c r="AD421" s="195"/>
      <c r="AE421" s="19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</row>
    <row r="422" spans="1:69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194"/>
      <c r="N422" s="194"/>
      <c r="O422" s="198"/>
      <c r="P422" s="198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195"/>
      <c r="AC422" s="195"/>
      <c r="AD422" s="195"/>
      <c r="AE422" s="19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</row>
    <row r="423" spans="1:69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194"/>
      <c r="N423" s="194"/>
      <c r="O423" s="198"/>
      <c r="P423" s="198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195"/>
      <c r="AC423" s="195"/>
      <c r="AD423" s="195"/>
      <c r="AE423" s="19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</row>
    <row r="424" spans="1:69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194"/>
      <c r="N424" s="194"/>
      <c r="O424" s="198"/>
      <c r="P424" s="198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195"/>
      <c r="AC424" s="195"/>
      <c r="AD424" s="195"/>
      <c r="AE424" s="19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</row>
    <row r="425" spans="1:69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194"/>
      <c r="N425" s="194"/>
      <c r="O425" s="198"/>
      <c r="P425" s="198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195"/>
      <c r="AC425" s="195"/>
      <c r="AD425" s="195"/>
      <c r="AE425" s="19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</row>
    <row r="426" spans="1:69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194"/>
      <c r="N426" s="194"/>
      <c r="O426" s="198"/>
      <c r="P426" s="198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195"/>
      <c r="AC426" s="195"/>
      <c r="AD426" s="195"/>
      <c r="AE426" s="19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</row>
    <row r="427" spans="1:69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194"/>
      <c r="N427" s="194"/>
      <c r="O427" s="198"/>
      <c r="P427" s="198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195"/>
      <c r="AC427" s="195"/>
      <c r="AD427" s="195"/>
      <c r="AE427" s="19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</row>
    <row r="428" spans="1:69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194"/>
      <c r="N428" s="194"/>
      <c r="O428" s="198"/>
      <c r="P428" s="198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195"/>
      <c r="AC428" s="195"/>
      <c r="AD428" s="195"/>
      <c r="AE428" s="19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</row>
    <row r="429" spans="1:69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194"/>
      <c r="N429" s="194"/>
      <c r="O429" s="198"/>
      <c r="P429" s="198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195"/>
      <c r="AC429" s="195"/>
      <c r="AD429" s="195"/>
      <c r="AE429" s="19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</row>
    <row r="430" spans="1:69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194"/>
      <c r="N430" s="194"/>
      <c r="O430" s="198"/>
      <c r="P430" s="198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195"/>
      <c r="AC430" s="195"/>
      <c r="AD430" s="195"/>
      <c r="AE430" s="19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</row>
    <row r="431" spans="1:69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194"/>
      <c r="N431" s="194"/>
      <c r="O431" s="198"/>
      <c r="P431" s="198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195"/>
      <c r="AC431" s="195"/>
      <c r="AD431" s="195"/>
      <c r="AE431" s="19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</row>
    <row r="432" spans="1:69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194"/>
      <c r="N432" s="194"/>
      <c r="O432" s="198"/>
      <c r="P432" s="198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195"/>
      <c r="AC432" s="195"/>
      <c r="AD432" s="195"/>
      <c r="AE432" s="19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</row>
    <row r="433" spans="1:69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194"/>
      <c r="N433" s="194"/>
      <c r="O433" s="198"/>
      <c r="P433" s="198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195"/>
      <c r="AC433" s="195"/>
      <c r="AD433" s="195"/>
      <c r="AE433" s="19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</row>
    <row r="434" spans="1:69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194"/>
      <c r="N434" s="194"/>
      <c r="O434" s="198"/>
      <c r="P434" s="198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95"/>
      <c r="AC434" s="195"/>
      <c r="AD434" s="195"/>
      <c r="AE434" s="19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</row>
    <row r="435" spans="1:69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194"/>
      <c r="N435" s="194"/>
      <c r="O435" s="198"/>
      <c r="P435" s="198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95"/>
      <c r="AC435" s="195"/>
      <c r="AD435" s="195"/>
      <c r="AE435" s="19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</row>
    <row r="436" spans="1:69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194"/>
      <c r="N436" s="194"/>
      <c r="O436" s="198"/>
      <c r="P436" s="198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95"/>
      <c r="AC436" s="195"/>
      <c r="AD436" s="195"/>
      <c r="AE436" s="19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</row>
    <row r="437" spans="1:69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194"/>
      <c r="N437" s="194"/>
      <c r="O437" s="198"/>
      <c r="P437" s="198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95"/>
      <c r="AC437" s="195"/>
      <c r="AD437" s="195"/>
      <c r="AE437" s="19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</row>
    <row r="438" spans="1:69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194"/>
      <c r="N438" s="194"/>
      <c r="O438" s="198"/>
      <c r="P438" s="198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195"/>
      <c r="AC438" s="195"/>
      <c r="AD438" s="195"/>
      <c r="AE438" s="19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</row>
    <row r="439" spans="1:69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194"/>
      <c r="N439" s="194"/>
      <c r="O439" s="198"/>
      <c r="P439" s="198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195"/>
      <c r="AC439" s="195"/>
      <c r="AD439" s="195"/>
      <c r="AE439" s="19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</row>
    <row r="440" spans="1:69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194"/>
      <c r="N440" s="194"/>
      <c r="O440" s="198"/>
      <c r="P440" s="198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195"/>
      <c r="AC440" s="195"/>
      <c r="AD440" s="195"/>
      <c r="AE440" s="19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</row>
    <row r="441" spans="1:69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194"/>
      <c r="N441" s="194"/>
      <c r="O441" s="198"/>
      <c r="P441" s="198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195"/>
      <c r="AC441" s="195"/>
      <c r="AD441" s="195"/>
      <c r="AE441" s="19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</row>
    <row r="442" spans="1:69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194"/>
      <c r="N442" s="194"/>
      <c r="O442" s="198"/>
      <c r="P442" s="198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195"/>
      <c r="AC442" s="195"/>
      <c r="AD442" s="195"/>
      <c r="AE442" s="19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</row>
    <row r="443" spans="1:69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194"/>
      <c r="N443" s="194"/>
      <c r="O443" s="198"/>
      <c r="P443" s="198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195"/>
      <c r="AC443" s="195"/>
      <c r="AD443" s="195"/>
      <c r="AE443" s="19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</row>
    <row r="444" spans="1:69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194"/>
      <c r="N444" s="194"/>
      <c r="O444" s="198"/>
      <c r="P444" s="198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195"/>
      <c r="AC444" s="195"/>
      <c r="AD444" s="195"/>
      <c r="AE444" s="19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</row>
    <row r="445" spans="1:69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194"/>
      <c r="N445" s="194"/>
      <c r="O445" s="198"/>
      <c r="P445" s="198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195"/>
      <c r="AC445" s="195"/>
      <c r="AD445" s="195"/>
      <c r="AE445" s="19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</row>
    <row r="446" spans="1:69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194"/>
      <c r="N446" s="194"/>
      <c r="O446" s="198"/>
      <c r="P446" s="198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195"/>
      <c r="AC446" s="195"/>
      <c r="AD446" s="195"/>
      <c r="AE446" s="19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</row>
    <row r="447" spans="1:69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194"/>
      <c r="N447" s="194"/>
      <c r="O447" s="198"/>
      <c r="P447" s="198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195"/>
      <c r="AC447" s="195"/>
      <c r="AD447" s="195"/>
      <c r="AE447" s="19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</row>
    <row r="448" spans="1:69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194"/>
      <c r="N448" s="194"/>
      <c r="O448" s="198"/>
      <c r="P448" s="198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195"/>
      <c r="AC448" s="195"/>
      <c r="AD448" s="195"/>
      <c r="AE448" s="19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</row>
    <row r="449" spans="1:69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194"/>
      <c r="N449" s="194"/>
      <c r="O449" s="198"/>
      <c r="P449" s="198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195"/>
      <c r="AC449" s="195"/>
      <c r="AD449" s="195"/>
      <c r="AE449" s="19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</row>
    <row r="450" spans="1:69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194"/>
      <c r="N450" s="194"/>
      <c r="O450" s="198"/>
      <c r="P450" s="198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195"/>
      <c r="AC450" s="195"/>
      <c r="AD450" s="195"/>
      <c r="AE450" s="19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</row>
    <row r="451" spans="1:69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194"/>
      <c r="N451" s="194"/>
      <c r="O451" s="198"/>
      <c r="P451" s="198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195"/>
      <c r="AC451" s="195"/>
      <c r="AD451" s="195"/>
      <c r="AE451" s="19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</row>
    <row r="452" spans="1:69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194"/>
      <c r="N452" s="194"/>
      <c r="O452" s="198"/>
      <c r="P452" s="198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195"/>
      <c r="AC452" s="195"/>
      <c r="AD452" s="195"/>
      <c r="AE452" s="19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</row>
    <row r="453" spans="1:69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194"/>
      <c r="N453" s="194"/>
      <c r="O453" s="198"/>
      <c r="P453" s="198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195"/>
      <c r="AC453" s="195"/>
      <c r="AD453" s="195"/>
      <c r="AE453" s="19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</row>
    <row r="454" spans="1:69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194"/>
      <c r="N454" s="194"/>
      <c r="O454" s="198"/>
      <c r="P454" s="198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195"/>
      <c r="AC454" s="195"/>
      <c r="AD454" s="195"/>
      <c r="AE454" s="19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</row>
    <row r="455" spans="1:69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94"/>
      <c r="N455" s="194"/>
      <c r="O455" s="198"/>
      <c r="P455" s="198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195"/>
      <c r="AC455" s="195"/>
      <c r="AD455" s="195"/>
      <c r="AE455" s="19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</row>
    <row r="456" spans="1:69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94"/>
      <c r="N456" s="194"/>
      <c r="O456" s="198"/>
      <c r="P456" s="198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195"/>
      <c r="AC456" s="195"/>
      <c r="AD456" s="195"/>
      <c r="AE456" s="19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</row>
    <row r="457" spans="1:69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94"/>
      <c r="N457" s="194"/>
      <c r="O457" s="198"/>
      <c r="P457" s="198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195"/>
      <c r="AC457" s="195"/>
      <c r="AD457" s="195"/>
      <c r="AE457" s="19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</row>
    <row r="458" spans="1:69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94"/>
      <c r="N458" s="194"/>
      <c r="O458" s="198"/>
      <c r="P458" s="198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195"/>
      <c r="AC458" s="195"/>
      <c r="AD458" s="195"/>
      <c r="AE458" s="19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</row>
    <row r="459" spans="1:69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94"/>
      <c r="N459" s="194"/>
      <c r="O459" s="198"/>
      <c r="P459" s="198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195"/>
      <c r="AC459" s="195"/>
      <c r="AD459" s="195"/>
      <c r="AE459" s="19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</row>
    <row r="460" spans="1:69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94"/>
      <c r="N460" s="194"/>
      <c r="O460" s="198"/>
      <c r="P460" s="198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195"/>
      <c r="AC460" s="195"/>
      <c r="AD460" s="195"/>
      <c r="AE460" s="19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</row>
    <row r="461" spans="1:69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94"/>
      <c r="N461" s="194"/>
      <c r="O461" s="198"/>
      <c r="P461" s="198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195"/>
      <c r="AC461" s="195"/>
      <c r="AD461" s="195"/>
      <c r="AE461" s="19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</row>
    <row r="462" spans="1:69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94"/>
      <c r="N462" s="194"/>
      <c r="O462" s="198"/>
      <c r="P462" s="198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195"/>
      <c r="AC462" s="195"/>
      <c r="AD462" s="195"/>
      <c r="AE462" s="19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</row>
    <row r="463" spans="1:69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94"/>
      <c r="N463" s="194"/>
      <c r="O463" s="198"/>
      <c r="P463" s="198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195"/>
      <c r="AC463" s="195"/>
      <c r="AD463" s="195"/>
      <c r="AE463" s="19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</row>
    <row r="464" spans="1:69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94"/>
      <c r="N464" s="194"/>
      <c r="O464" s="198"/>
      <c r="P464" s="198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195"/>
      <c r="AC464" s="195"/>
      <c r="AD464" s="195"/>
      <c r="AE464" s="19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</row>
    <row r="465" spans="1:69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94"/>
      <c r="N465" s="194"/>
      <c r="O465" s="198"/>
      <c r="P465" s="198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195"/>
      <c r="AC465" s="195"/>
      <c r="AD465" s="195"/>
      <c r="AE465" s="19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</row>
    <row r="466" spans="1:69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94"/>
      <c r="N466" s="194"/>
      <c r="O466" s="198"/>
      <c r="P466" s="198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195"/>
      <c r="AC466" s="195"/>
      <c r="AD466" s="195"/>
      <c r="AE466" s="19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</row>
    <row r="467" spans="1:69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94"/>
      <c r="N467" s="194"/>
      <c r="O467" s="198"/>
      <c r="P467" s="198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195"/>
      <c r="AC467" s="195"/>
      <c r="AD467" s="195"/>
      <c r="AE467" s="19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</row>
    <row r="468" spans="1:69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94"/>
      <c r="N468" s="194"/>
      <c r="O468" s="198"/>
      <c r="P468" s="198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195"/>
      <c r="AC468" s="195"/>
      <c r="AD468" s="195"/>
      <c r="AE468" s="19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</row>
    <row r="469" spans="1:69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94"/>
      <c r="N469" s="194"/>
      <c r="O469" s="198"/>
      <c r="P469" s="198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195"/>
      <c r="AC469" s="195"/>
      <c r="AD469" s="195"/>
      <c r="AE469" s="19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</row>
    <row r="470" spans="1:69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94"/>
      <c r="N470" s="194"/>
      <c r="O470" s="198"/>
      <c r="P470" s="198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195"/>
      <c r="AC470" s="195"/>
      <c r="AD470" s="195"/>
      <c r="AE470" s="19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</row>
    <row r="471" spans="1:69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94"/>
      <c r="N471" s="194"/>
      <c r="O471" s="198"/>
      <c r="P471" s="198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195"/>
      <c r="AC471" s="195"/>
      <c r="AD471" s="195"/>
      <c r="AE471" s="19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</row>
    <row r="472" spans="1:69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94"/>
      <c r="N472" s="194"/>
      <c r="O472" s="198"/>
      <c r="P472" s="198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195"/>
      <c r="AC472" s="195"/>
      <c r="AD472" s="195"/>
      <c r="AE472" s="19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</row>
    <row r="473" spans="1:69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94"/>
      <c r="N473" s="194"/>
      <c r="O473" s="198"/>
      <c r="P473" s="198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195"/>
      <c r="AC473" s="195"/>
      <c r="AD473" s="195"/>
      <c r="AE473" s="19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</row>
    <row r="474" spans="1:69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94"/>
      <c r="N474" s="194"/>
      <c r="O474" s="198"/>
      <c r="P474" s="198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195"/>
      <c r="AC474" s="195"/>
      <c r="AD474" s="195"/>
      <c r="AE474" s="19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</row>
    <row r="475" spans="1:69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94"/>
      <c r="N475" s="194"/>
      <c r="O475" s="198"/>
      <c r="P475" s="198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195"/>
      <c r="AC475" s="195"/>
      <c r="AD475" s="195"/>
      <c r="AE475" s="19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</row>
    <row r="476" spans="1:69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94"/>
      <c r="N476" s="194"/>
      <c r="O476" s="198"/>
      <c r="P476" s="198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195"/>
      <c r="AC476" s="195"/>
      <c r="AD476" s="195"/>
      <c r="AE476" s="19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</row>
    <row r="477" spans="1:69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194"/>
      <c r="N477" s="194"/>
      <c r="O477" s="198"/>
      <c r="P477" s="198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195"/>
      <c r="AC477" s="195"/>
      <c r="AD477" s="195"/>
      <c r="AE477" s="19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</row>
    <row r="478" spans="1:69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194"/>
      <c r="N478" s="194"/>
      <c r="O478" s="198"/>
      <c r="P478" s="198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195"/>
      <c r="AC478" s="195"/>
      <c r="AD478" s="195"/>
      <c r="AE478" s="19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</row>
    <row r="479" spans="1:69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194"/>
      <c r="N479" s="194"/>
      <c r="O479" s="198"/>
      <c r="P479" s="198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195"/>
      <c r="AC479" s="195"/>
      <c r="AD479" s="195"/>
      <c r="AE479" s="19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</row>
    <row r="480" spans="1:69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194"/>
      <c r="N480" s="194"/>
      <c r="O480" s="198"/>
      <c r="P480" s="198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195"/>
      <c r="AC480" s="195"/>
      <c r="AD480" s="195"/>
      <c r="AE480" s="19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</row>
    <row r="481" spans="1:69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194"/>
      <c r="N481" s="194"/>
      <c r="O481" s="198"/>
      <c r="P481" s="198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195"/>
      <c r="AC481" s="195"/>
      <c r="AD481" s="195"/>
      <c r="AE481" s="19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</row>
    <row r="482" spans="1:69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194"/>
      <c r="N482" s="194"/>
      <c r="O482" s="198"/>
      <c r="P482" s="198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195"/>
      <c r="AC482" s="195"/>
      <c r="AD482" s="195"/>
      <c r="AE482" s="19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</row>
    <row r="483" spans="1:69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194"/>
      <c r="N483" s="194"/>
      <c r="O483" s="198"/>
      <c r="P483" s="198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195"/>
      <c r="AC483" s="195"/>
      <c r="AD483" s="195"/>
      <c r="AE483" s="19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</row>
    <row r="484" spans="1:69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194"/>
      <c r="N484" s="194"/>
      <c r="O484" s="198"/>
      <c r="P484" s="198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195"/>
      <c r="AC484" s="195"/>
      <c r="AD484" s="195"/>
      <c r="AE484" s="19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</row>
    <row r="485" spans="1:69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194"/>
      <c r="N485" s="194"/>
      <c r="O485" s="198"/>
      <c r="P485" s="198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195"/>
      <c r="AC485" s="195"/>
      <c r="AD485" s="195"/>
      <c r="AE485" s="19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</row>
    <row r="486" spans="1:69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194"/>
      <c r="N486" s="194"/>
      <c r="O486" s="198"/>
      <c r="P486" s="198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195"/>
      <c r="AC486" s="195"/>
      <c r="AD486" s="195"/>
      <c r="AE486" s="19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</row>
    <row r="487" spans="1:69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194"/>
      <c r="N487" s="194"/>
      <c r="O487" s="198"/>
      <c r="P487" s="198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195"/>
      <c r="AC487" s="195"/>
      <c r="AD487" s="195"/>
      <c r="AE487" s="19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</row>
    <row r="488" spans="1:69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194"/>
      <c r="N488" s="194"/>
      <c r="O488" s="198"/>
      <c r="P488" s="198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195"/>
      <c r="AC488" s="195"/>
      <c r="AD488" s="195"/>
      <c r="AE488" s="19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</row>
    <row r="489" spans="1:69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194"/>
      <c r="N489" s="194"/>
      <c r="O489" s="198"/>
      <c r="P489" s="198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195"/>
      <c r="AC489" s="195"/>
      <c r="AD489" s="195"/>
      <c r="AE489" s="19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</row>
    <row r="490" spans="1:69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194"/>
      <c r="N490" s="194"/>
      <c r="O490" s="198"/>
      <c r="P490" s="198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195"/>
      <c r="AC490" s="195"/>
      <c r="AD490" s="195"/>
      <c r="AE490" s="19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</row>
    <row r="491" spans="1:69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194"/>
      <c r="N491" s="194"/>
      <c r="O491" s="198"/>
      <c r="P491" s="198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195"/>
      <c r="AC491" s="195"/>
      <c r="AD491" s="195"/>
      <c r="AE491" s="19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</row>
    <row r="492" spans="1:69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194"/>
      <c r="N492" s="194"/>
      <c r="O492" s="198"/>
      <c r="P492" s="198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195"/>
      <c r="AC492" s="195"/>
      <c r="AD492" s="195"/>
      <c r="AE492" s="19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</row>
    <row r="493" spans="1:69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194"/>
      <c r="N493" s="194"/>
      <c r="O493" s="198"/>
      <c r="P493" s="198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195"/>
      <c r="AC493" s="195"/>
      <c r="AD493" s="195"/>
      <c r="AE493" s="19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</row>
    <row r="494" spans="1:69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194"/>
      <c r="N494" s="194"/>
      <c r="O494" s="198"/>
      <c r="P494" s="198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195"/>
      <c r="AC494" s="195"/>
      <c r="AD494" s="195"/>
      <c r="AE494" s="19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</row>
    <row r="495" spans="1:69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194"/>
      <c r="N495" s="194"/>
      <c r="O495" s="198"/>
      <c r="P495" s="198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195"/>
      <c r="AC495" s="195"/>
      <c r="AD495" s="195"/>
      <c r="AE495" s="19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</row>
    <row r="496" spans="1:69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194"/>
      <c r="N496" s="194"/>
      <c r="O496" s="198"/>
      <c r="P496" s="198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195"/>
      <c r="AC496" s="195"/>
      <c r="AD496" s="195"/>
      <c r="AE496" s="19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</row>
    <row r="497" spans="1:69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194"/>
      <c r="N497" s="194"/>
      <c r="O497" s="198"/>
      <c r="P497" s="198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195"/>
      <c r="AC497" s="195"/>
      <c r="AD497" s="195"/>
      <c r="AE497" s="19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</row>
    <row r="498" spans="1:69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194"/>
      <c r="N498" s="194"/>
      <c r="O498" s="198"/>
      <c r="P498" s="198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195"/>
      <c r="AC498" s="195"/>
      <c r="AD498" s="195"/>
      <c r="AE498" s="19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</row>
    <row r="499" spans="1:69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194"/>
      <c r="N499" s="194"/>
      <c r="O499" s="198"/>
      <c r="P499" s="198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195"/>
      <c r="AC499" s="195"/>
      <c r="AD499" s="195"/>
      <c r="AE499" s="19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</row>
    <row r="500" spans="1:69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194"/>
      <c r="N500" s="194"/>
      <c r="O500" s="198"/>
      <c r="P500" s="198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195"/>
      <c r="AC500" s="195"/>
      <c r="AD500" s="195"/>
      <c r="AE500" s="19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</row>
    <row r="501" spans="1:69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194"/>
      <c r="N501" s="194"/>
      <c r="O501" s="198"/>
      <c r="P501" s="198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195"/>
      <c r="AC501" s="195"/>
      <c r="AD501" s="195"/>
      <c r="AE501" s="19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</row>
    <row r="502" spans="1:69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194"/>
      <c r="N502" s="194"/>
      <c r="O502" s="198"/>
      <c r="P502" s="198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195"/>
      <c r="AC502" s="195"/>
      <c r="AD502" s="195"/>
      <c r="AE502" s="19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</row>
    <row r="503" spans="1:69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194"/>
      <c r="N503" s="194"/>
      <c r="O503" s="198"/>
      <c r="P503" s="198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195"/>
      <c r="AC503" s="195"/>
      <c r="AD503" s="195"/>
      <c r="AE503" s="19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</row>
    <row r="504" spans="1:69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194"/>
      <c r="N504" s="194"/>
      <c r="O504" s="198"/>
      <c r="P504" s="198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195"/>
      <c r="AC504" s="195"/>
      <c r="AD504" s="195"/>
      <c r="AE504" s="19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</row>
    <row r="505" spans="1:69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194"/>
      <c r="N505" s="194"/>
      <c r="O505" s="198"/>
      <c r="P505" s="198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195"/>
      <c r="AC505" s="195"/>
      <c r="AD505" s="195"/>
      <c r="AE505" s="19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</row>
    <row r="506" spans="1:69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194"/>
      <c r="N506" s="194"/>
      <c r="O506" s="198"/>
      <c r="P506" s="198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195"/>
      <c r="AC506" s="195"/>
      <c r="AD506" s="195"/>
      <c r="AE506" s="19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</row>
    <row r="507" spans="1:69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194"/>
      <c r="N507" s="194"/>
      <c r="O507" s="198"/>
      <c r="P507" s="198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195"/>
      <c r="AC507" s="195"/>
      <c r="AD507" s="195"/>
      <c r="AE507" s="19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</row>
    <row r="508" spans="1:69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194"/>
      <c r="N508" s="194"/>
      <c r="O508" s="198"/>
      <c r="P508" s="198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195"/>
      <c r="AC508" s="195"/>
      <c r="AD508" s="195"/>
      <c r="AE508" s="19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</row>
    <row r="509" spans="1:69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194"/>
      <c r="N509" s="194"/>
      <c r="O509" s="198"/>
      <c r="P509" s="198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195"/>
      <c r="AC509" s="195"/>
      <c r="AD509" s="195"/>
      <c r="AE509" s="19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</row>
    <row r="510" spans="1:69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194"/>
      <c r="N510" s="194"/>
      <c r="O510" s="198"/>
      <c r="P510" s="198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195"/>
      <c r="AC510" s="195"/>
      <c r="AD510" s="195"/>
      <c r="AE510" s="19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</row>
    <row r="511" spans="1:69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194"/>
      <c r="N511" s="194"/>
      <c r="O511" s="198"/>
      <c r="P511" s="198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195"/>
      <c r="AC511" s="195"/>
      <c r="AD511" s="195"/>
      <c r="AE511" s="19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</row>
    <row r="512" spans="1:69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194"/>
      <c r="N512" s="194"/>
      <c r="O512" s="198"/>
      <c r="P512" s="198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195"/>
      <c r="AC512" s="195"/>
      <c r="AD512" s="195"/>
      <c r="AE512" s="19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</row>
    <row r="513" spans="1:69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194"/>
      <c r="N513" s="194"/>
      <c r="O513" s="198"/>
      <c r="P513" s="198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195"/>
      <c r="AC513" s="195"/>
      <c r="AD513" s="195"/>
      <c r="AE513" s="19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</row>
    <row r="514" spans="1:69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194"/>
      <c r="N514" s="194"/>
      <c r="O514" s="198"/>
      <c r="P514" s="198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195"/>
      <c r="AC514" s="195"/>
      <c r="AD514" s="195"/>
      <c r="AE514" s="19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</row>
    <row r="515" spans="1:69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194"/>
      <c r="N515" s="194"/>
      <c r="O515" s="198"/>
      <c r="P515" s="198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195"/>
      <c r="AC515" s="195"/>
      <c r="AD515" s="195"/>
      <c r="AE515" s="19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</row>
    <row r="516" spans="1:69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194"/>
      <c r="N516" s="194"/>
      <c r="O516" s="198"/>
      <c r="P516" s="198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195"/>
      <c r="AC516" s="195"/>
      <c r="AD516" s="195"/>
      <c r="AE516" s="19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</row>
    <row r="517" spans="1:69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194"/>
      <c r="N517" s="194"/>
      <c r="O517" s="198"/>
      <c r="P517" s="198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195"/>
      <c r="AC517" s="195"/>
      <c r="AD517" s="195"/>
      <c r="AE517" s="19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</row>
    <row r="518" spans="1:69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194"/>
      <c r="N518" s="194"/>
      <c r="O518" s="198"/>
      <c r="P518" s="198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195"/>
      <c r="AC518" s="195"/>
      <c r="AD518" s="195"/>
      <c r="AE518" s="19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</row>
    <row r="519" spans="1:69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194"/>
      <c r="N519" s="194"/>
      <c r="O519" s="198"/>
      <c r="P519" s="198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195"/>
      <c r="AC519" s="195"/>
      <c r="AD519" s="195"/>
      <c r="AE519" s="19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</row>
    <row r="520" spans="1:69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194"/>
      <c r="N520" s="194"/>
      <c r="O520" s="198"/>
      <c r="P520" s="198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195"/>
      <c r="AC520" s="195"/>
      <c r="AD520" s="195"/>
      <c r="AE520" s="19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</row>
    <row r="521" spans="1:69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194"/>
      <c r="N521" s="194"/>
      <c r="O521" s="198"/>
      <c r="P521" s="198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195"/>
      <c r="AC521" s="195"/>
      <c r="AD521" s="195"/>
      <c r="AE521" s="19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</row>
    <row r="522" spans="1:69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194"/>
      <c r="N522" s="194"/>
      <c r="O522" s="198"/>
      <c r="P522" s="198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195"/>
      <c r="AC522" s="195"/>
      <c r="AD522" s="195"/>
      <c r="AE522" s="19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</row>
    <row r="523" spans="1:69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194"/>
      <c r="N523" s="194"/>
      <c r="O523" s="198"/>
      <c r="P523" s="198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195"/>
      <c r="AC523" s="195"/>
      <c r="AD523" s="195"/>
      <c r="AE523" s="19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</row>
    <row r="524" spans="1:69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194"/>
      <c r="N524" s="194"/>
      <c r="O524" s="198"/>
      <c r="P524" s="198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195"/>
      <c r="AC524" s="195"/>
      <c r="AD524" s="195"/>
      <c r="AE524" s="19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</row>
    <row r="525" spans="1:69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194"/>
      <c r="N525" s="194"/>
      <c r="O525" s="198"/>
      <c r="P525" s="198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195"/>
      <c r="AC525" s="195"/>
      <c r="AD525" s="195"/>
      <c r="AE525" s="19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</row>
    <row r="526" spans="1:69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194"/>
      <c r="N526" s="194"/>
      <c r="O526" s="198"/>
      <c r="P526" s="198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195"/>
      <c r="AC526" s="195"/>
      <c r="AD526" s="195"/>
      <c r="AE526" s="19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</row>
    <row r="527" spans="1:69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194"/>
      <c r="N527" s="194"/>
      <c r="O527" s="198"/>
      <c r="P527" s="198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195"/>
      <c r="AC527" s="195"/>
      <c r="AD527" s="195"/>
      <c r="AE527" s="19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</row>
    <row r="528" spans="1:69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194"/>
      <c r="N528" s="194"/>
      <c r="O528" s="198"/>
      <c r="P528" s="198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195"/>
      <c r="AC528" s="195"/>
      <c r="AD528" s="195"/>
      <c r="AE528" s="19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</row>
    <row r="529" spans="1:69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194"/>
      <c r="N529" s="194"/>
      <c r="O529" s="198"/>
      <c r="P529" s="198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195"/>
      <c r="AC529" s="195"/>
      <c r="AD529" s="195"/>
      <c r="AE529" s="19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</row>
    <row r="530" spans="1:69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194"/>
      <c r="N530" s="194"/>
      <c r="O530" s="198"/>
      <c r="P530" s="198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195"/>
      <c r="AC530" s="195"/>
      <c r="AD530" s="195"/>
      <c r="AE530" s="19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</row>
    <row r="531" spans="1:69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194"/>
      <c r="N531" s="194"/>
      <c r="O531" s="198"/>
      <c r="P531" s="198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195"/>
      <c r="AC531" s="195"/>
      <c r="AD531" s="195"/>
      <c r="AE531" s="19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</row>
    <row r="532" spans="1:69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194"/>
      <c r="N532" s="194"/>
      <c r="O532" s="198"/>
      <c r="P532" s="198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195"/>
      <c r="AC532" s="195"/>
      <c r="AD532" s="195"/>
      <c r="AE532" s="19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</row>
    <row r="533" spans="1:69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194"/>
      <c r="N533" s="194"/>
      <c r="O533" s="198"/>
      <c r="P533" s="198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195"/>
      <c r="AC533" s="195"/>
      <c r="AD533" s="195"/>
      <c r="AE533" s="19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</row>
    <row r="534" spans="1:69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194"/>
      <c r="N534" s="194"/>
      <c r="O534" s="198"/>
      <c r="P534" s="198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195"/>
      <c r="AC534" s="195"/>
      <c r="AD534" s="195"/>
      <c r="AE534" s="19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</row>
    <row r="535" spans="1:69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194"/>
      <c r="N535" s="194"/>
      <c r="O535" s="198"/>
      <c r="P535" s="198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195"/>
      <c r="AC535" s="195"/>
      <c r="AD535" s="195"/>
      <c r="AE535" s="19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</row>
    <row r="536" spans="1:69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194"/>
      <c r="N536" s="194"/>
      <c r="O536" s="198"/>
      <c r="P536" s="198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195"/>
      <c r="AC536" s="195"/>
      <c r="AD536" s="195"/>
      <c r="AE536" s="19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</row>
    <row r="537" spans="1:69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194"/>
      <c r="N537" s="194"/>
      <c r="O537" s="198"/>
      <c r="P537" s="198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195"/>
      <c r="AC537" s="195"/>
      <c r="AD537" s="195"/>
      <c r="AE537" s="19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</row>
    <row r="538" spans="1:69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194"/>
      <c r="N538" s="194"/>
      <c r="O538" s="198"/>
      <c r="P538" s="198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195"/>
      <c r="AC538" s="195"/>
      <c r="AD538" s="195"/>
      <c r="AE538" s="19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</row>
    <row r="539" spans="1:69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194"/>
      <c r="N539" s="194"/>
      <c r="O539" s="198"/>
      <c r="P539" s="198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195"/>
      <c r="AC539" s="195"/>
      <c r="AD539" s="195"/>
      <c r="AE539" s="19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</row>
    <row r="540" spans="1:69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194"/>
      <c r="N540" s="194"/>
      <c r="O540" s="198"/>
      <c r="P540" s="198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195"/>
      <c r="AC540" s="195"/>
      <c r="AD540" s="195"/>
      <c r="AE540" s="19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</row>
    <row r="541" spans="1:69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194"/>
      <c r="N541" s="194"/>
      <c r="O541" s="198"/>
      <c r="P541" s="198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195"/>
      <c r="AC541" s="195"/>
      <c r="AD541" s="195"/>
      <c r="AE541" s="19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</row>
    <row r="542" spans="1:69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194"/>
      <c r="N542" s="194"/>
      <c r="O542" s="198"/>
      <c r="P542" s="198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195"/>
      <c r="AC542" s="195"/>
      <c r="AD542" s="195"/>
      <c r="AE542" s="19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</row>
    <row r="543" spans="1:69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194"/>
      <c r="N543" s="194"/>
      <c r="O543" s="198"/>
      <c r="P543" s="198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195"/>
      <c r="AC543" s="195"/>
      <c r="AD543" s="195"/>
      <c r="AE543" s="19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</row>
    <row r="544" spans="1:69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194"/>
      <c r="N544" s="194"/>
      <c r="O544" s="198"/>
      <c r="P544" s="198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195"/>
      <c r="AC544" s="195"/>
      <c r="AD544" s="195"/>
      <c r="AE544" s="19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</row>
    <row r="545" spans="1:69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194"/>
      <c r="N545" s="194"/>
      <c r="O545" s="198"/>
      <c r="P545" s="198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195"/>
      <c r="AC545" s="195"/>
      <c r="AD545" s="195"/>
      <c r="AE545" s="19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</row>
    <row r="546" spans="1:69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194"/>
      <c r="N546" s="194"/>
      <c r="O546" s="198"/>
      <c r="P546" s="198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195"/>
      <c r="AC546" s="195"/>
      <c r="AD546" s="195"/>
      <c r="AE546" s="19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</row>
    <row r="547" spans="1:69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194"/>
      <c r="N547" s="194"/>
      <c r="O547" s="198"/>
      <c r="P547" s="198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195"/>
      <c r="AC547" s="195"/>
      <c r="AD547" s="195"/>
      <c r="AE547" s="19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</row>
    <row r="548" spans="1:69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194"/>
      <c r="N548" s="194"/>
      <c r="O548" s="198"/>
      <c r="P548" s="198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195"/>
      <c r="AC548" s="195"/>
      <c r="AD548" s="195"/>
      <c r="AE548" s="19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</row>
    <row r="549" spans="1:69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194"/>
      <c r="N549" s="194"/>
      <c r="O549" s="198"/>
      <c r="P549" s="198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195"/>
      <c r="AC549" s="195"/>
      <c r="AD549" s="195"/>
      <c r="AE549" s="19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</row>
    <row r="550" spans="1:69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194"/>
      <c r="N550" s="194"/>
      <c r="O550" s="198"/>
      <c r="P550" s="198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195"/>
      <c r="AC550" s="195"/>
      <c r="AD550" s="195"/>
      <c r="AE550" s="19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</row>
    <row r="551" spans="1:69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194"/>
      <c r="N551" s="194"/>
      <c r="O551" s="198"/>
      <c r="P551" s="198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195"/>
      <c r="AC551" s="195"/>
      <c r="AD551" s="195"/>
      <c r="AE551" s="19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</row>
    <row r="552" spans="1:69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194"/>
      <c r="N552" s="194"/>
      <c r="O552" s="198"/>
      <c r="P552" s="198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195"/>
      <c r="AC552" s="195"/>
      <c r="AD552" s="195"/>
      <c r="AE552" s="19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</row>
    <row r="553" spans="1:69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194"/>
      <c r="N553" s="194"/>
      <c r="O553" s="198"/>
      <c r="P553" s="198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195"/>
      <c r="AC553" s="195"/>
      <c r="AD553" s="195"/>
      <c r="AE553" s="19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</row>
    <row r="554" spans="1:69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194"/>
      <c r="N554" s="194"/>
      <c r="O554" s="198"/>
      <c r="P554" s="198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195"/>
      <c r="AC554" s="195"/>
      <c r="AD554" s="195"/>
      <c r="AE554" s="19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</row>
    <row r="555" spans="1:69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194"/>
      <c r="N555" s="194"/>
      <c r="O555" s="198"/>
      <c r="P555" s="198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195"/>
      <c r="AC555" s="195"/>
      <c r="AD555" s="195"/>
      <c r="AE555" s="19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</row>
    <row r="556" spans="1:69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194"/>
      <c r="N556" s="194"/>
      <c r="O556" s="198"/>
      <c r="P556" s="198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195"/>
      <c r="AC556" s="195"/>
      <c r="AD556" s="195"/>
      <c r="AE556" s="19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</row>
    <row r="557" spans="1:69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194"/>
      <c r="N557" s="194"/>
      <c r="O557" s="198"/>
      <c r="P557" s="198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195"/>
      <c r="AC557" s="195"/>
      <c r="AD557" s="195"/>
      <c r="AE557" s="19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</row>
    <row r="558" spans="1:69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194"/>
      <c r="N558" s="194"/>
      <c r="O558" s="198"/>
      <c r="P558" s="198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195"/>
      <c r="AC558" s="195"/>
      <c r="AD558" s="195"/>
      <c r="AE558" s="19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</row>
    <row r="559" spans="1:69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194"/>
      <c r="N559" s="194"/>
      <c r="O559" s="198"/>
      <c r="P559" s="198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195"/>
      <c r="AC559" s="195"/>
      <c r="AD559" s="195"/>
      <c r="AE559" s="19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</row>
    <row r="560" spans="1:69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194"/>
      <c r="N560" s="194"/>
      <c r="O560" s="198"/>
      <c r="P560" s="198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195"/>
      <c r="AC560" s="195"/>
      <c r="AD560" s="195"/>
      <c r="AE560" s="19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</row>
    <row r="561" spans="1:69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194"/>
      <c r="N561" s="194"/>
      <c r="O561" s="198"/>
      <c r="P561" s="198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195"/>
      <c r="AC561" s="195"/>
      <c r="AD561" s="195"/>
      <c r="AE561" s="19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</row>
    <row r="562" spans="1:69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194"/>
      <c r="N562" s="194"/>
      <c r="O562" s="198"/>
      <c r="P562" s="198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195"/>
      <c r="AC562" s="195"/>
      <c r="AD562" s="195"/>
      <c r="AE562" s="19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</row>
    <row r="563" spans="1:69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194"/>
      <c r="N563" s="194"/>
      <c r="O563" s="198"/>
      <c r="P563" s="198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195"/>
      <c r="AC563" s="195"/>
      <c r="AD563" s="195"/>
      <c r="AE563" s="19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</row>
    <row r="564" spans="1:69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194"/>
      <c r="N564" s="194"/>
      <c r="O564" s="198"/>
      <c r="P564" s="198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195"/>
      <c r="AC564" s="195"/>
      <c r="AD564" s="195"/>
      <c r="AE564" s="19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</row>
    <row r="565" spans="1:69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194"/>
      <c r="N565" s="194"/>
      <c r="O565" s="198"/>
      <c r="P565" s="198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195"/>
      <c r="AC565" s="195"/>
      <c r="AD565" s="195"/>
      <c r="AE565" s="19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</row>
    <row r="566" spans="1:69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194"/>
      <c r="N566" s="194"/>
      <c r="O566" s="198"/>
      <c r="P566" s="198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195"/>
      <c r="AC566" s="195"/>
      <c r="AD566" s="195"/>
      <c r="AE566" s="19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</row>
    <row r="567" spans="1:69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194"/>
      <c r="N567" s="194"/>
      <c r="O567" s="198"/>
      <c r="P567" s="198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195"/>
      <c r="AC567" s="195"/>
      <c r="AD567" s="195"/>
      <c r="AE567" s="19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</row>
    <row r="568" spans="1:69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194"/>
      <c r="N568" s="194"/>
      <c r="O568" s="198"/>
      <c r="P568" s="198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195"/>
      <c r="AC568" s="195"/>
      <c r="AD568" s="195"/>
      <c r="AE568" s="19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</row>
    <row r="569" spans="1:69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194"/>
      <c r="N569" s="194"/>
      <c r="O569" s="198"/>
      <c r="P569" s="198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195"/>
      <c r="AC569" s="195"/>
      <c r="AD569" s="195"/>
      <c r="AE569" s="19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</row>
    <row r="570" spans="1:69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194"/>
      <c r="N570" s="194"/>
      <c r="O570" s="198"/>
      <c r="P570" s="198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195"/>
      <c r="AC570" s="195"/>
      <c r="AD570" s="195"/>
      <c r="AE570" s="19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</row>
    <row r="571" spans="1:69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194"/>
      <c r="N571" s="194"/>
      <c r="O571" s="198"/>
      <c r="P571" s="198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95"/>
      <c r="AC571" s="195"/>
      <c r="AD571" s="195"/>
      <c r="AE571" s="19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</row>
    <row r="572" spans="1:69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194"/>
      <c r="N572" s="194"/>
      <c r="O572" s="198"/>
      <c r="P572" s="198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95"/>
      <c r="AC572" s="195"/>
      <c r="AD572" s="195"/>
      <c r="AE572" s="19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</row>
    <row r="573" spans="1:69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194"/>
      <c r="N573" s="194"/>
      <c r="O573" s="198"/>
      <c r="P573" s="198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95"/>
      <c r="AC573" s="195"/>
      <c r="AD573" s="195"/>
      <c r="AE573" s="19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</row>
    <row r="574" spans="1:69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194"/>
      <c r="N574" s="194"/>
      <c r="O574" s="198"/>
      <c r="P574" s="198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95"/>
      <c r="AC574" s="195"/>
      <c r="AD574" s="195"/>
      <c r="AE574" s="19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</row>
    <row r="575" spans="1:69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194"/>
      <c r="N575" s="194"/>
      <c r="O575" s="198"/>
      <c r="P575" s="198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95"/>
      <c r="AC575" s="195"/>
      <c r="AD575" s="195"/>
      <c r="AE575" s="19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</row>
    <row r="576" spans="1:69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194"/>
      <c r="N576" s="194"/>
      <c r="O576" s="198"/>
      <c r="P576" s="198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95"/>
      <c r="AC576" s="195"/>
      <c r="AD576" s="195"/>
      <c r="AE576" s="19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</row>
    <row r="577" spans="1:69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194"/>
      <c r="N577" s="194"/>
      <c r="O577" s="198"/>
      <c r="P577" s="198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95"/>
      <c r="AC577" s="195"/>
      <c r="AD577" s="195"/>
      <c r="AE577" s="19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</row>
    <row r="578" spans="1:69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194"/>
      <c r="N578" s="194"/>
      <c r="O578" s="198"/>
      <c r="P578" s="198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95"/>
      <c r="AC578" s="195"/>
      <c r="AD578" s="195"/>
      <c r="AE578" s="19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</row>
    <row r="579" spans="1:69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194"/>
      <c r="N579" s="194"/>
      <c r="O579" s="198"/>
      <c r="P579" s="198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95"/>
      <c r="AC579" s="195"/>
      <c r="AD579" s="195"/>
      <c r="AE579" s="19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</row>
    <row r="580" spans="1:69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194"/>
      <c r="N580" s="194"/>
      <c r="O580" s="198"/>
      <c r="P580" s="198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95"/>
      <c r="AC580" s="195"/>
      <c r="AD580" s="195"/>
      <c r="AE580" s="19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</row>
    <row r="581" spans="1:69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194"/>
      <c r="N581" s="194"/>
      <c r="O581" s="198"/>
      <c r="P581" s="198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95"/>
      <c r="AC581" s="195"/>
      <c r="AD581" s="195"/>
      <c r="AE581" s="19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</row>
    <row r="582" spans="1:69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194"/>
      <c r="N582" s="194"/>
      <c r="O582" s="198"/>
      <c r="P582" s="198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95"/>
      <c r="AC582" s="195"/>
      <c r="AD582" s="195"/>
      <c r="AE582" s="19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</row>
    <row r="583" spans="1:69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194"/>
      <c r="N583" s="194"/>
      <c r="O583" s="198"/>
      <c r="P583" s="198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95"/>
      <c r="AC583" s="195"/>
      <c r="AD583" s="195"/>
      <c r="AE583" s="19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</row>
    <row r="584" spans="1:69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194"/>
      <c r="N584" s="194"/>
      <c r="O584" s="198"/>
      <c r="P584" s="198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95"/>
      <c r="AC584" s="195"/>
      <c r="AD584" s="195"/>
      <c r="AE584" s="19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</row>
    <row r="585" spans="1:69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194"/>
      <c r="N585" s="194"/>
      <c r="O585" s="198"/>
      <c r="P585" s="198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95"/>
      <c r="AC585" s="195"/>
      <c r="AD585" s="195"/>
      <c r="AE585" s="19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</row>
    <row r="586" spans="1:69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194"/>
      <c r="N586" s="194"/>
      <c r="O586" s="198"/>
      <c r="P586" s="198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195"/>
      <c r="AC586" s="195"/>
      <c r="AD586" s="195"/>
      <c r="AE586" s="19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</row>
    <row r="587" spans="1:69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194"/>
      <c r="N587" s="194"/>
      <c r="O587" s="198"/>
      <c r="P587" s="198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195"/>
      <c r="AC587" s="195"/>
      <c r="AD587" s="195"/>
      <c r="AE587" s="19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</row>
    <row r="588" spans="1:69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194"/>
      <c r="N588" s="194"/>
      <c r="O588" s="198"/>
      <c r="P588" s="198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195"/>
      <c r="AC588" s="195"/>
      <c r="AD588" s="195"/>
      <c r="AE588" s="19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</row>
    <row r="589" spans="1:69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194"/>
      <c r="N589" s="194"/>
      <c r="O589" s="198"/>
      <c r="P589" s="198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95"/>
      <c r="AC589" s="195"/>
      <c r="AD589" s="195"/>
      <c r="AE589" s="19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</row>
    <row r="590" spans="1:69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194"/>
      <c r="N590" s="194"/>
      <c r="O590" s="198"/>
      <c r="P590" s="198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95"/>
      <c r="AC590" s="195"/>
      <c r="AD590" s="195"/>
      <c r="AE590" s="19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</row>
    <row r="591" spans="1:69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194"/>
      <c r="N591" s="194"/>
      <c r="O591" s="198"/>
      <c r="P591" s="198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95"/>
      <c r="AC591" s="195"/>
      <c r="AD591" s="195"/>
      <c r="AE591" s="19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</row>
    <row r="592" spans="1:69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194"/>
      <c r="N592" s="194"/>
      <c r="O592" s="198"/>
      <c r="P592" s="198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95"/>
      <c r="AC592" s="195"/>
      <c r="AD592" s="195"/>
      <c r="AE592" s="19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</row>
    <row r="593" spans="1:69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194"/>
      <c r="N593" s="194"/>
      <c r="O593" s="198"/>
      <c r="P593" s="198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95"/>
      <c r="AC593" s="195"/>
      <c r="AD593" s="195"/>
      <c r="AE593" s="19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</row>
    <row r="594" spans="1:69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194"/>
      <c r="N594" s="194"/>
      <c r="O594" s="198"/>
      <c r="P594" s="198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95"/>
      <c r="AC594" s="195"/>
      <c r="AD594" s="195"/>
      <c r="AE594" s="19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</row>
    <row r="595" spans="1:69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194"/>
      <c r="N595" s="194"/>
      <c r="O595" s="198"/>
      <c r="P595" s="198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95"/>
      <c r="AC595" s="195"/>
      <c r="AD595" s="195"/>
      <c r="AE595" s="19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</row>
    <row r="596" spans="1:69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194"/>
      <c r="N596" s="194"/>
      <c r="O596" s="198"/>
      <c r="P596" s="198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95"/>
      <c r="AC596" s="195"/>
      <c r="AD596" s="195"/>
      <c r="AE596" s="19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</row>
    <row r="597" spans="1:69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194"/>
      <c r="N597" s="194"/>
      <c r="O597" s="198"/>
      <c r="P597" s="198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95"/>
      <c r="AC597" s="195"/>
      <c r="AD597" s="195"/>
      <c r="AE597" s="19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</row>
    <row r="598" spans="1:69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194"/>
      <c r="N598" s="194"/>
      <c r="O598" s="198"/>
      <c r="P598" s="198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195"/>
      <c r="AC598" s="195"/>
      <c r="AD598" s="195"/>
      <c r="AE598" s="19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</row>
    <row r="599" spans="1:69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194"/>
      <c r="N599" s="194"/>
      <c r="O599" s="198"/>
      <c r="P599" s="198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95"/>
      <c r="AC599" s="195"/>
      <c r="AD599" s="195"/>
      <c r="AE599" s="19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</row>
    <row r="600" spans="1:69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194"/>
      <c r="N600" s="194"/>
      <c r="O600" s="198"/>
      <c r="P600" s="198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95"/>
      <c r="AC600" s="195"/>
      <c r="AD600" s="195"/>
      <c r="AE600" s="19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</row>
    <row r="601" spans="1:69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194"/>
      <c r="N601" s="194"/>
      <c r="O601" s="198"/>
      <c r="P601" s="198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95"/>
      <c r="AC601" s="195"/>
      <c r="AD601" s="195"/>
      <c r="AE601" s="19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</row>
    <row r="602" spans="1:69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194"/>
      <c r="N602" s="194"/>
      <c r="O602" s="198"/>
      <c r="P602" s="198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95"/>
      <c r="AC602" s="195"/>
      <c r="AD602" s="195"/>
      <c r="AE602" s="19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</row>
    <row r="603" spans="1:69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194"/>
      <c r="N603" s="194"/>
      <c r="O603" s="198"/>
      <c r="P603" s="198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195"/>
      <c r="AC603" s="195"/>
      <c r="AD603" s="195"/>
      <c r="AE603" s="19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</row>
    <row r="604" spans="1:69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194"/>
      <c r="N604" s="194"/>
      <c r="O604" s="198"/>
      <c r="P604" s="198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195"/>
      <c r="AC604" s="195"/>
      <c r="AD604" s="195"/>
      <c r="AE604" s="19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</row>
    <row r="605" spans="1:69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194"/>
      <c r="N605" s="194"/>
      <c r="O605" s="198"/>
      <c r="P605" s="198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195"/>
      <c r="AC605" s="195"/>
      <c r="AD605" s="195"/>
      <c r="AE605" s="19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</row>
    <row r="606" spans="1:69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194"/>
      <c r="N606" s="194"/>
      <c r="O606" s="198"/>
      <c r="P606" s="198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195"/>
      <c r="AC606" s="195"/>
      <c r="AD606" s="195"/>
      <c r="AE606" s="19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</row>
    <row r="607" spans="1:69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194"/>
      <c r="N607" s="194"/>
      <c r="O607" s="198"/>
      <c r="P607" s="198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195"/>
      <c r="AC607" s="195"/>
      <c r="AD607" s="195"/>
      <c r="AE607" s="19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</row>
    <row r="608" spans="1:69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194"/>
      <c r="N608" s="194"/>
      <c r="O608" s="198"/>
      <c r="P608" s="198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195"/>
      <c r="AC608" s="195"/>
      <c r="AD608" s="195"/>
      <c r="AE608" s="19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</row>
    <row r="609" spans="1:69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194"/>
      <c r="N609" s="194"/>
      <c r="O609" s="198"/>
      <c r="P609" s="198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195"/>
      <c r="AC609" s="195"/>
      <c r="AD609" s="195"/>
      <c r="AE609" s="19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</row>
    <row r="610" spans="1:69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194"/>
      <c r="N610" s="194"/>
      <c r="O610" s="198"/>
      <c r="P610" s="198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195"/>
      <c r="AC610" s="195"/>
      <c r="AD610" s="195"/>
      <c r="AE610" s="19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</row>
    <row r="611" spans="1:69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194"/>
      <c r="N611" s="194"/>
      <c r="O611" s="198"/>
      <c r="P611" s="198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195"/>
      <c r="AC611" s="195"/>
      <c r="AD611" s="195"/>
      <c r="AE611" s="19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</row>
    <row r="612" spans="1:69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194"/>
      <c r="N612" s="194"/>
      <c r="O612" s="198"/>
      <c r="P612" s="198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195"/>
      <c r="AC612" s="195"/>
      <c r="AD612" s="195"/>
      <c r="AE612" s="19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</row>
    <row r="613" spans="1:69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194"/>
      <c r="N613" s="194"/>
      <c r="O613" s="198"/>
      <c r="P613" s="198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195"/>
      <c r="AC613" s="195"/>
      <c r="AD613" s="195"/>
      <c r="AE613" s="19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</row>
    <row r="614" spans="1:69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194"/>
      <c r="N614" s="194"/>
      <c r="O614" s="198"/>
      <c r="P614" s="198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195"/>
      <c r="AC614" s="195"/>
      <c r="AD614" s="195"/>
      <c r="AE614" s="19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</row>
    <row r="615" spans="1:69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194"/>
      <c r="N615" s="194"/>
      <c r="O615" s="198"/>
      <c r="P615" s="198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195"/>
      <c r="AC615" s="195"/>
      <c r="AD615" s="195"/>
      <c r="AE615" s="19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</row>
    <row r="616" spans="1:69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194"/>
      <c r="N616" s="194"/>
      <c r="O616" s="198"/>
      <c r="P616" s="198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195"/>
      <c r="AC616" s="195"/>
      <c r="AD616" s="195"/>
      <c r="AE616" s="19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</row>
    <row r="617" spans="1:69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194"/>
      <c r="N617" s="194"/>
      <c r="O617" s="198"/>
      <c r="P617" s="198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195"/>
      <c r="AC617" s="195"/>
      <c r="AD617" s="195"/>
      <c r="AE617" s="19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</row>
    <row r="618" spans="1:69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194"/>
      <c r="N618" s="194"/>
      <c r="O618" s="198"/>
      <c r="P618" s="198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195"/>
      <c r="AC618" s="195"/>
      <c r="AD618" s="195"/>
      <c r="AE618" s="19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</row>
    <row r="619" spans="1:69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194"/>
      <c r="N619" s="194"/>
      <c r="O619" s="198"/>
      <c r="P619" s="198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195"/>
      <c r="AC619" s="195"/>
      <c r="AD619" s="195"/>
      <c r="AE619" s="19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</row>
    <row r="620" spans="1:69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194"/>
      <c r="N620" s="194"/>
      <c r="O620" s="198"/>
      <c r="P620" s="198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195"/>
      <c r="AC620" s="195"/>
      <c r="AD620" s="195"/>
      <c r="AE620" s="19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</row>
    <row r="621" spans="1:69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194"/>
      <c r="N621" s="194"/>
      <c r="O621" s="198"/>
      <c r="P621" s="198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195"/>
      <c r="AC621" s="195"/>
      <c r="AD621" s="195"/>
      <c r="AE621" s="19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</row>
    <row r="622" spans="1:69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194"/>
      <c r="N622" s="194"/>
      <c r="O622" s="198"/>
      <c r="P622" s="198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195"/>
      <c r="AC622" s="195"/>
      <c r="AD622" s="195"/>
      <c r="AE622" s="19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</row>
    <row r="623" spans="1:69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194"/>
      <c r="N623" s="194"/>
      <c r="O623" s="198"/>
      <c r="P623" s="198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195"/>
      <c r="AC623" s="195"/>
      <c r="AD623" s="195"/>
      <c r="AE623" s="19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</row>
    <row r="624" spans="1:69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194"/>
      <c r="N624" s="194"/>
      <c r="O624" s="198"/>
      <c r="P624" s="198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195"/>
      <c r="AC624" s="195"/>
      <c r="AD624" s="195"/>
      <c r="AE624" s="19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</row>
    <row r="625" spans="1:69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194"/>
      <c r="N625" s="194"/>
      <c r="O625" s="198"/>
      <c r="P625" s="198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195"/>
      <c r="AC625" s="195"/>
      <c r="AD625" s="195"/>
      <c r="AE625" s="19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</row>
    <row r="626" spans="1:69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194"/>
      <c r="N626" s="194"/>
      <c r="O626" s="198"/>
      <c r="P626" s="198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195"/>
      <c r="AC626" s="195"/>
      <c r="AD626" s="195"/>
      <c r="AE626" s="19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</row>
    <row r="627" spans="1:69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194"/>
      <c r="N627" s="194"/>
      <c r="O627" s="198"/>
      <c r="P627" s="198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195"/>
      <c r="AC627" s="195"/>
      <c r="AD627" s="195"/>
      <c r="AE627" s="19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</row>
    <row r="628" spans="1:69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194"/>
      <c r="N628" s="194"/>
      <c r="O628" s="198"/>
      <c r="P628" s="198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195"/>
      <c r="AC628" s="195"/>
      <c r="AD628" s="195"/>
      <c r="AE628" s="19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</row>
    <row r="629" spans="1:69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194"/>
      <c r="N629" s="194"/>
      <c r="O629" s="198"/>
      <c r="P629" s="198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195"/>
      <c r="AC629" s="195"/>
      <c r="AD629" s="195"/>
      <c r="AE629" s="19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</row>
    <row r="630" spans="1:69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194"/>
      <c r="N630" s="194"/>
      <c r="O630" s="198"/>
      <c r="P630" s="198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195"/>
      <c r="AC630" s="195"/>
      <c r="AD630" s="195"/>
      <c r="AE630" s="19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</row>
    <row r="631" spans="1:69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194"/>
      <c r="N631" s="194"/>
      <c r="O631" s="198"/>
      <c r="P631" s="198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195"/>
      <c r="AC631" s="195"/>
      <c r="AD631" s="195"/>
      <c r="AE631" s="19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</row>
    <row r="632" spans="1:69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194"/>
      <c r="N632" s="194"/>
      <c r="O632" s="198"/>
      <c r="P632" s="198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195"/>
      <c r="AC632" s="195"/>
      <c r="AD632" s="195"/>
      <c r="AE632" s="19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</row>
    <row r="633" spans="1:69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194"/>
      <c r="N633" s="194"/>
      <c r="O633" s="198"/>
      <c r="P633" s="198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195"/>
      <c r="AC633" s="195"/>
      <c r="AD633" s="195"/>
      <c r="AE633" s="19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</row>
    <row r="634" spans="1:69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194"/>
      <c r="N634" s="194"/>
      <c r="O634" s="198"/>
      <c r="P634" s="198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195"/>
      <c r="AC634" s="195"/>
      <c r="AD634" s="195"/>
      <c r="AE634" s="19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</row>
    <row r="635" spans="1:69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194"/>
      <c r="N635" s="194"/>
      <c r="O635" s="198"/>
      <c r="P635" s="198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195"/>
      <c r="AC635" s="195"/>
      <c r="AD635" s="195"/>
      <c r="AE635" s="19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</row>
    <row r="636" spans="1:69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194"/>
      <c r="N636" s="194"/>
      <c r="O636" s="198"/>
      <c r="P636" s="198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195"/>
      <c r="AC636" s="195"/>
      <c r="AD636" s="195"/>
      <c r="AE636" s="19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</row>
    <row r="637" spans="1:69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194"/>
      <c r="N637" s="194"/>
      <c r="O637" s="198"/>
      <c r="P637" s="198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195"/>
      <c r="AC637" s="195"/>
      <c r="AD637" s="195"/>
      <c r="AE637" s="19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</row>
    <row r="638" spans="1:69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194"/>
      <c r="N638" s="194"/>
      <c r="O638" s="198"/>
      <c r="P638" s="198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195"/>
      <c r="AC638" s="195"/>
      <c r="AD638" s="195"/>
      <c r="AE638" s="19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</row>
    <row r="639" spans="1:69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194"/>
      <c r="N639" s="194"/>
      <c r="O639" s="198"/>
      <c r="P639" s="198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195"/>
      <c r="AC639" s="195"/>
      <c r="AD639" s="195"/>
      <c r="AE639" s="19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</row>
    <row r="640" spans="1:69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194"/>
      <c r="N640" s="194"/>
      <c r="O640" s="198"/>
      <c r="P640" s="198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195"/>
      <c r="AC640" s="195"/>
      <c r="AD640" s="195"/>
      <c r="AE640" s="19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</row>
    <row r="641" spans="1:69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194"/>
      <c r="N641" s="194"/>
      <c r="O641" s="198"/>
      <c r="P641" s="198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195"/>
      <c r="AC641" s="195"/>
      <c r="AD641" s="195"/>
      <c r="AE641" s="19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</row>
    <row r="642" spans="1:69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194"/>
      <c r="N642" s="194"/>
      <c r="O642" s="198"/>
      <c r="P642" s="198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195"/>
      <c r="AC642" s="195"/>
      <c r="AD642" s="195"/>
      <c r="AE642" s="19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</row>
    <row r="643" spans="1:69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194"/>
      <c r="N643" s="194"/>
      <c r="O643" s="198"/>
      <c r="P643" s="198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195"/>
      <c r="AC643" s="195"/>
      <c r="AD643" s="195"/>
      <c r="AE643" s="19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</row>
    <row r="644" spans="1:69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194"/>
      <c r="N644" s="194"/>
      <c r="O644" s="198"/>
      <c r="P644" s="198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195"/>
      <c r="AC644" s="195"/>
      <c r="AD644" s="195"/>
      <c r="AE644" s="19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</row>
    <row r="645" spans="1:69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194"/>
      <c r="N645" s="194"/>
      <c r="O645" s="198"/>
      <c r="P645" s="198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195"/>
      <c r="AC645" s="195"/>
      <c r="AD645" s="195"/>
      <c r="AE645" s="19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</row>
    <row r="646" spans="1:69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194"/>
      <c r="N646" s="194"/>
      <c r="O646" s="198"/>
      <c r="P646" s="198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195"/>
      <c r="AC646" s="195"/>
      <c r="AD646" s="195"/>
      <c r="AE646" s="19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</row>
    <row r="647" spans="1:69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194"/>
      <c r="N647" s="194"/>
      <c r="O647" s="198"/>
      <c r="P647" s="198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195"/>
      <c r="AC647" s="195"/>
      <c r="AD647" s="195"/>
      <c r="AE647" s="19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</row>
    <row r="648" spans="1:69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194"/>
      <c r="N648" s="194"/>
      <c r="O648" s="198"/>
      <c r="P648" s="198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195"/>
      <c r="AC648" s="195"/>
      <c r="AD648" s="195"/>
      <c r="AE648" s="19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</row>
    <row r="649" spans="1:69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194"/>
      <c r="N649" s="194"/>
      <c r="O649" s="198"/>
      <c r="P649" s="198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195"/>
      <c r="AC649" s="195"/>
      <c r="AD649" s="195"/>
      <c r="AE649" s="19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</row>
    <row r="650" spans="1:69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194"/>
      <c r="N650" s="194"/>
      <c r="O650" s="198"/>
      <c r="P650" s="198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195"/>
      <c r="AC650" s="195"/>
      <c r="AD650" s="195"/>
      <c r="AE650" s="19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</row>
    <row r="651" spans="1:69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194"/>
      <c r="N651" s="194"/>
      <c r="O651" s="198"/>
      <c r="P651" s="198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195"/>
      <c r="AC651" s="195"/>
      <c r="AD651" s="195"/>
      <c r="AE651" s="19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</row>
    <row r="652" spans="1:69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194"/>
      <c r="N652" s="194"/>
      <c r="O652" s="198"/>
      <c r="P652" s="198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195"/>
      <c r="AC652" s="195"/>
      <c r="AD652" s="195"/>
      <c r="AE652" s="19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</row>
    <row r="653" spans="1:69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194"/>
      <c r="N653" s="194"/>
      <c r="O653" s="198"/>
      <c r="P653" s="198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195"/>
      <c r="AC653" s="195"/>
      <c r="AD653" s="195"/>
      <c r="AE653" s="19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</row>
    <row r="654" spans="1:69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194"/>
      <c r="N654" s="194"/>
      <c r="O654" s="198"/>
      <c r="P654" s="198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195"/>
      <c r="AC654" s="195"/>
      <c r="AD654" s="195"/>
      <c r="AE654" s="19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</row>
    <row r="655" spans="1:69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194"/>
      <c r="N655" s="194"/>
      <c r="O655" s="198"/>
      <c r="P655" s="198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195"/>
      <c r="AC655" s="195"/>
      <c r="AD655" s="195"/>
      <c r="AE655" s="19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</row>
    <row r="656" spans="1:69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194"/>
      <c r="N656" s="194"/>
      <c r="O656" s="198"/>
      <c r="P656" s="198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195"/>
      <c r="AC656" s="195"/>
      <c r="AD656" s="195"/>
      <c r="AE656" s="19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</row>
    <row r="657" spans="1:69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194"/>
      <c r="N657" s="194"/>
      <c r="O657" s="198"/>
      <c r="P657" s="198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195"/>
      <c r="AC657" s="195"/>
      <c r="AD657" s="195"/>
      <c r="AE657" s="19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</row>
    <row r="658" spans="1:69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194"/>
      <c r="N658" s="194"/>
      <c r="O658" s="198"/>
      <c r="P658" s="198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195"/>
      <c r="AC658" s="195"/>
      <c r="AD658" s="195"/>
      <c r="AE658" s="19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</row>
    <row r="659" spans="1:69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194"/>
      <c r="N659" s="194"/>
      <c r="O659" s="198"/>
      <c r="P659" s="198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195"/>
      <c r="AC659" s="195"/>
      <c r="AD659" s="195"/>
      <c r="AE659" s="19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</row>
    <row r="660" spans="1:69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194"/>
      <c r="N660" s="194"/>
      <c r="O660" s="198"/>
      <c r="P660" s="198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195"/>
      <c r="AC660" s="195"/>
      <c r="AD660" s="195"/>
      <c r="AE660" s="19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</row>
    <row r="661" spans="1:69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194"/>
      <c r="N661" s="194"/>
      <c r="O661" s="198"/>
      <c r="P661" s="198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195"/>
      <c r="AC661" s="195"/>
      <c r="AD661" s="195"/>
      <c r="AE661" s="19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</row>
    <row r="662" spans="1:69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194"/>
      <c r="N662" s="194"/>
      <c r="O662" s="198"/>
      <c r="P662" s="198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195"/>
      <c r="AC662" s="195"/>
      <c r="AD662" s="195"/>
      <c r="AE662" s="19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</row>
    <row r="663" spans="1:69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194"/>
      <c r="N663" s="194"/>
      <c r="O663" s="198"/>
      <c r="P663" s="198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195"/>
      <c r="AC663" s="195"/>
      <c r="AD663" s="195"/>
      <c r="AE663" s="19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</row>
    <row r="664" spans="1:69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194"/>
      <c r="N664" s="194"/>
      <c r="O664" s="198"/>
      <c r="P664" s="198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195"/>
      <c r="AC664" s="195"/>
      <c r="AD664" s="195"/>
      <c r="AE664" s="19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</row>
    <row r="665" spans="1:69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194"/>
      <c r="N665" s="194"/>
      <c r="O665" s="198"/>
      <c r="P665" s="198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195"/>
      <c r="AC665" s="195"/>
      <c r="AD665" s="195"/>
      <c r="AE665" s="19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</row>
    <row r="666" spans="1:69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194"/>
      <c r="N666" s="194"/>
      <c r="O666" s="198"/>
      <c r="P666" s="198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195"/>
      <c r="AC666" s="195"/>
      <c r="AD666" s="195"/>
      <c r="AE666" s="19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</row>
    <row r="667" spans="1:69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194"/>
      <c r="N667" s="194"/>
      <c r="O667" s="198"/>
      <c r="P667" s="198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195"/>
      <c r="AC667" s="195"/>
      <c r="AD667" s="195"/>
      <c r="AE667" s="19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</row>
    <row r="668" spans="1:69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194"/>
      <c r="N668" s="194"/>
      <c r="O668" s="198"/>
      <c r="P668" s="198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195"/>
      <c r="AC668" s="195"/>
      <c r="AD668" s="195"/>
      <c r="AE668" s="19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</row>
    <row r="669" spans="1:69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194"/>
      <c r="N669" s="194"/>
      <c r="O669" s="198"/>
      <c r="P669" s="198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195"/>
      <c r="AC669" s="195"/>
      <c r="AD669" s="195"/>
      <c r="AE669" s="19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</row>
    <row r="670" spans="1:69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194"/>
      <c r="N670" s="194"/>
      <c r="O670" s="198"/>
      <c r="P670" s="198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195"/>
      <c r="AC670" s="195"/>
      <c r="AD670" s="195"/>
      <c r="AE670" s="19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</row>
    <row r="671" spans="1:69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194"/>
      <c r="N671" s="194"/>
      <c r="O671" s="198"/>
      <c r="P671" s="198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195"/>
      <c r="AC671" s="195"/>
      <c r="AD671" s="195"/>
      <c r="AE671" s="19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</row>
    <row r="672" spans="1:69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194"/>
      <c r="N672" s="194"/>
      <c r="O672" s="198"/>
      <c r="P672" s="198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195"/>
      <c r="AC672" s="195"/>
      <c r="AD672" s="195"/>
      <c r="AE672" s="19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</row>
    <row r="673" spans="1:69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194"/>
      <c r="N673" s="194"/>
      <c r="O673" s="198"/>
      <c r="P673" s="198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195"/>
      <c r="AC673" s="195"/>
      <c r="AD673" s="195"/>
      <c r="AE673" s="19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</row>
    <row r="674" spans="1:69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194"/>
      <c r="N674" s="194"/>
      <c r="O674" s="198"/>
      <c r="P674" s="198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195"/>
      <c r="AC674" s="195"/>
      <c r="AD674" s="195"/>
      <c r="AE674" s="19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</row>
    <row r="675" spans="1:69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194"/>
      <c r="N675" s="194"/>
      <c r="O675" s="198"/>
      <c r="P675" s="198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195"/>
      <c r="AC675" s="195"/>
      <c r="AD675" s="195"/>
      <c r="AE675" s="19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</row>
    <row r="676" spans="1:69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194"/>
      <c r="N676" s="194"/>
      <c r="O676" s="198"/>
      <c r="P676" s="198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195"/>
      <c r="AC676" s="195"/>
      <c r="AD676" s="195"/>
      <c r="AE676" s="19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</row>
    <row r="677" spans="1:69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194"/>
      <c r="N677" s="194"/>
      <c r="O677" s="198"/>
      <c r="P677" s="198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195"/>
      <c r="AC677" s="195"/>
      <c r="AD677" s="195"/>
      <c r="AE677" s="19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</row>
    <row r="678" spans="1:69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194"/>
      <c r="N678" s="194"/>
      <c r="O678" s="198"/>
      <c r="P678" s="198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195"/>
      <c r="AC678" s="195"/>
      <c r="AD678" s="195"/>
      <c r="AE678" s="19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</row>
    <row r="679" spans="1:69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194"/>
      <c r="N679" s="194"/>
      <c r="O679" s="198"/>
      <c r="P679" s="198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195"/>
      <c r="AC679" s="195"/>
      <c r="AD679" s="195"/>
      <c r="AE679" s="19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</row>
    <row r="680" spans="1:69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194"/>
      <c r="N680" s="194"/>
      <c r="O680" s="198"/>
      <c r="P680" s="198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195"/>
      <c r="AC680" s="195"/>
      <c r="AD680" s="195"/>
      <c r="AE680" s="19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</row>
    <row r="681" spans="1:69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194"/>
      <c r="N681" s="194"/>
      <c r="O681" s="198"/>
      <c r="P681" s="198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195"/>
      <c r="AC681" s="195"/>
      <c r="AD681" s="195"/>
      <c r="AE681" s="19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</row>
    <row r="682" spans="1:69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194"/>
      <c r="N682" s="194"/>
      <c r="O682" s="198"/>
      <c r="P682" s="198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195"/>
      <c r="AC682" s="195"/>
      <c r="AD682" s="195"/>
      <c r="AE682" s="19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</row>
    <row r="683" spans="1:69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194"/>
      <c r="N683" s="194"/>
      <c r="O683" s="198"/>
      <c r="P683" s="198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195"/>
      <c r="AC683" s="195"/>
      <c r="AD683" s="195"/>
      <c r="AE683" s="19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</row>
    <row r="684" spans="1:69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194"/>
      <c r="N684" s="194"/>
      <c r="O684" s="198"/>
      <c r="P684" s="198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195"/>
      <c r="AC684" s="195"/>
      <c r="AD684" s="195"/>
      <c r="AE684" s="19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</row>
    <row r="685" spans="1:69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194"/>
      <c r="N685" s="194"/>
      <c r="O685" s="198"/>
      <c r="P685" s="198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195"/>
      <c r="AC685" s="195"/>
      <c r="AD685" s="195"/>
      <c r="AE685" s="19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</row>
    <row r="686" spans="1:69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194"/>
      <c r="N686" s="194"/>
      <c r="O686" s="198"/>
      <c r="P686" s="198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195"/>
      <c r="AC686" s="195"/>
      <c r="AD686" s="195"/>
      <c r="AE686" s="19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</row>
    <row r="687" spans="1:69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194"/>
      <c r="N687" s="194"/>
      <c r="O687" s="198"/>
      <c r="P687" s="198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195"/>
      <c r="AC687" s="195"/>
      <c r="AD687" s="195"/>
      <c r="AE687" s="19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</row>
    <row r="688" spans="1:69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194"/>
      <c r="N688" s="194"/>
      <c r="O688" s="198"/>
      <c r="P688" s="198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195"/>
      <c r="AC688" s="195"/>
      <c r="AD688" s="195"/>
      <c r="AE688" s="19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</row>
    <row r="689" spans="1:69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194"/>
      <c r="N689" s="194"/>
      <c r="O689" s="198"/>
      <c r="P689" s="198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195"/>
      <c r="AC689" s="195"/>
      <c r="AD689" s="195"/>
      <c r="AE689" s="19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</row>
    <row r="690" spans="1:69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194"/>
      <c r="N690" s="194"/>
      <c r="O690" s="198"/>
      <c r="P690" s="198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195"/>
      <c r="AC690" s="195"/>
      <c r="AD690" s="195"/>
      <c r="AE690" s="19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</row>
    <row r="691" spans="1:69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194"/>
      <c r="N691" s="194"/>
      <c r="O691" s="198"/>
      <c r="P691" s="198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195"/>
      <c r="AC691" s="195"/>
      <c r="AD691" s="195"/>
      <c r="AE691" s="19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</row>
    <row r="692" spans="1:69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194"/>
      <c r="N692" s="194"/>
      <c r="O692" s="198"/>
      <c r="P692" s="198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195"/>
      <c r="AC692" s="195"/>
      <c r="AD692" s="195"/>
      <c r="AE692" s="19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</row>
    <row r="693" spans="1:69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194"/>
      <c r="N693" s="194"/>
      <c r="O693" s="198"/>
      <c r="P693" s="198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195"/>
      <c r="AC693" s="195"/>
      <c r="AD693" s="195"/>
      <c r="AE693" s="19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</row>
    <row r="694" spans="1:69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194"/>
      <c r="N694" s="194"/>
      <c r="O694" s="198"/>
      <c r="P694" s="198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195"/>
      <c r="AC694" s="195"/>
      <c r="AD694" s="195"/>
      <c r="AE694" s="19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</row>
    <row r="695" spans="1:69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194"/>
      <c r="N695" s="194"/>
      <c r="O695" s="198"/>
      <c r="P695" s="198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195"/>
      <c r="AC695" s="195"/>
      <c r="AD695" s="195"/>
      <c r="AE695" s="19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</row>
    <row r="696" spans="1:69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194"/>
      <c r="N696" s="194"/>
      <c r="O696" s="198"/>
      <c r="P696" s="198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195"/>
      <c r="AC696" s="195"/>
      <c r="AD696" s="195"/>
      <c r="AE696" s="19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</row>
    <row r="697" spans="1:69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194"/>
      <c r="N697" s="194"/>
      <c r="O697" s="198"/>
      <c r="P697" s="198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195"/>
      <c r="AC697" s="195"/>
      <c r="AD697" s="195"/>
      <c r="AE697" s="19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</row>
    <row r="698" spans="1:69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194"/>
      <c r="N698" s="194"/>
      <c r="O698" s="198"/>
      <c r="P698" s="198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195"/>
      <c r="AC698" s="195"/>
      <c r="AD698" s="195"/>
      <c r="AE698" s="19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</row>
    <row r="699" spans="1:69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194"/>
      <c r="N699" s="194"/>
      <c r="O699" s="198"/>
      <c r="P699" s="198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195"/>
      <c r="AC699" s="195"/>
      <c r="AD699" s="195"/>
      <c r="AE699" s="19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</row>
    <row r="700" spans="1:69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194"/>
      <c r="N700" s="194"/>
      <c r="O700" s="198"/>
      <c r="P700" s="198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195"/>
      <c r="AC700" s="195"/>
      <c r="AD700" s="195"/>
      <c r="AE700" s="19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</row>
    <row r="701" spans="1:69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194"/>
      <c r="N701" s="194"/>
      <c r="O701" s="198"/>
      <c r="P701" s="198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195"/>
      <c r="AC701" s="195"/>
      <c r="AD701" s="195"/>
      <c r="AE701" s="19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</row>
    <row r="702" spans="1:69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194"/>
      <c r="N702" s="194"/>
      <c r="O702" s="198"/>
      <c r="P702" s="198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195"/>
      <c r="AC702" s="195"/>
      <c r="AD702" s="195"/>
      <c r="AE702" s="19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</row>
    <row r="703" spans="1:69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194"/>
      <c r="N703" s="194"/>
      <c r="O703" s="198"/>
      <c r="P703" s="198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195"/>
      <c r="AC703" s="195"/>
      <c r="AD703" s="195"/>
      <c r="AE703" s="19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</row>
    <row r="704" spans="1:69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194"/>
      <c r="N704" s="194"/>
      <c r="O704" s="198"/>
      <c r="P704" s="198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195"/>
      <c r="AC704" s="195"/>
      <c r="AD704" s="195"/>
      <c r="AE704" s="19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</row>
    <row r="705" spans="1:69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194"/>
      <c r="N705" s="194"/>
      <c r="O705" s="198"/>
      <c r="P705" s="198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195"/>
      <c r="AC705" s="195"/>
      <c r="AD705" s="195"/>
      <c r="AE705" s="19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</row>
    <row r="706" spans="1:69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194"/>
      <c r="N706" s="194"/>
      <c r="O706" s="198"/>
      <c r="P706" s="198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195"/>
      <c r="AC706" s="195"/>
      <c r="AD706" s="195"/>
      <c r="AE706" s="19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</row>
    <row r="707" spans="1:69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194"/>
      <c r="N707" s="194"/>
      <c r="O707" s="198"/>
      <c r="P707" s="198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195"/>
      <c r="AC707" s="195"/>
      <c r="AD707" s="195"/>
      <c r="AE707" s="19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</row>
    <row r="708" spans="1:69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194"/>
      <c r="N708" s="194"/>
      <c r="O708" s="198"/>
      <c r="P708" s="198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195"/>
      <c r="AC708" s="195"/>
      <c r="AD708" s="195"/>
      <c r="AE708" s="19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</row>
    <row r="709" spans="1:69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194"/>
      <c r="N709" s="194"/>
      <c r="O709" s="198"/>
      <c r="P709" s="198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195"/>
      <c r="AC709" s="195"/>
      <c r="AD709" s="195"/>
      <c r="AE709" s="19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</row>
    <row r="710" spans="1:69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194"/>
      <c r="N710" s="194"/>
      <c r="O710" s="198"/>
      <c r="P710" s="198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195"/>
      <c r="AC710" s="195"/>
      <c r="AD710" s="195"/>
      <c r="AE710" s="19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</row>
    <row r="711" spans="1:69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194"/>
      <c r="N711" s="194"/>
      <c r="O711" s="198"/>
      <c r="P711" s="198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195"/>
      <c r="AC711" s="195"/>
      <c r="AD711" s="195"/>
      <c r="AE711" s="19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</row>
    <row r="712" spans="1:69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194"/>
      <c r="N712" s="194"/>
      <c r="O712" s="198"/>
      <c r="P712" s="198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195"/>
      <c r="AC712" s="195"/>
      <c r="AD712" s="195"/>
      <c r="AE712" s="19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</row>
    <row r="713" spans="1:69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194"/>
      <c r="N713" s="194"/>
      <c r="O713" s="198"/>
      <c r="P713" s="198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195"/>
      <c r="AC713" s="195"/>
      <c r="AD713" s="195"/>
      <c r="AE713" s="19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</row>
    <row r="714" spans="1:69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194"/>
      <c r="N714" s="194"/>
      <c r="O714" s="198"/>
      <c r="P714" s="198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195"/>
      <c r="AC714" s="195"/>
      <c r="AD714" s="195"/>
      <c r="AE714" s="19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</row>
    <row r="715" spans="1:69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194"/>
      <c r="N715" s="194"/>
      <c r="O715" s="198"/>
      <c r="P715" s="198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195"/>
      <c r="AC715" s="195"/>
      <c r="AD715" s="195"/>
      <c r="AE715" s="19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</row>
    <row r="716" spans="1:69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194"/>
      <c r="N716" s="194"/>
      <c r="O716" s="198"/>
      <c r="P716" s="198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195"/>
      <c r="AC716" s="195"/>
      <c r="AD716" s="195"/>
      <c r="AE716" s="19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</row>
    <row r="717" spans="1:69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194"/>
      <c r="N717" s="194"/>
      <c r="O717" s="198"/>
      <c r="P717" s="198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195"/>
      <c r="AC717" s="195"/>
      <c r="AD717" s="195"/>
      <c r="AE717" s="19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</row>
    <row r="718" spans="1:69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194"/>
      <c r="N718" s="194"/>
      <c r="O718" s="198"/>
      <c r="P718" s="198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195"/>
      <c r="AC718" s="195"/>
      <c r="AD718" s="195"/>
      <c r="AE718" s="19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</row>
    <row r="719" spans="1:69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194"/>
      <c r="N719" s="194"/>
      <c r="O719" s="198"/>
      <c r="P719" s="198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195"/>
      <c r="AC719" s="195"/>
      <c r="AD719" s="195"/>
      <c r="AE719" s="19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</row>
    <row r="720" spans="1:69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194"/>
      <c r="N720" s="194"/>
      <c r="O720" s="198"/>
      <c r="P720" s="198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195"/>
      <c r="AC720" s="195"/>
      <c r="AD720" s="195"/>
      <c r="AE720" s="19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</row>
    <row r="721" spans="1:69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194"/>
      <c r="N721" s="194"/>
      <c r="O721" s="198"/>
      <c r="P721" s="198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195"/>
      <c r="AC721" s="195"/>
      <c r="AD721" s="195"/>
      <c r="AE721" s="19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</row>
    <row r="722" spans="1:69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194"/>
      <c r="N722" s="194"/>
      <c r="O722" s="198"/>
      <c r="P722" s="198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195"/>
      <c r="AC722" s="195"/>
      <c r="AD722" s="195"/>
      <c r="AE722" s="19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</row>
    <row r="723" spans="1:69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194"/>
      <c r="N723" s="194"/>
      <c r="O723" s="198"/>
      <c r="P723" s="198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195"/>
      <c r="AC723" s="195"/>
      <c r="AD723" s="195"/>
      <c r="AE723" s="19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</row>
    <row r="724" spans="1:69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194"/>
      <c r="N724" s="194"/>
      <c r="O724" s="198"/>
      <c r="P724" s="198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195"/>
      <c r="AC724" s="195"/>
      <c r="AD724" s="195"/>
      <c r="AE724" s="19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</row>
    <row r="725" spans="1:69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194"/>
      <c r="N725" s="194"/>
      <c r="O725" s="198"/>
      <c r="P725" s="198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195"/>
      <c r="AC725" s="195"/>
      <c r="AD725" s="195"/>
      <c r="AE725" s="19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</row>
    <row r="726" spans="1:69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194"/>
      <c r="N726" s="194"/>
      <c r="O726" s="198"/>
      <c r="P726" s="198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195"/>
      <c r="AC726" s="195"/>
      <c r="AD726" s="195"/>
      <c r="AE726" s="19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</row>
    <row r="727" spans="1:69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194"/>
      <c r="N727" s="194"/>
      <c r="O727" s="198"/>
      <c r="P727" s="198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195"/>
      <c r="AC727" s="195"/>
      <c r="AD727" s="195"/>
      <c r="AE727" s="19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</row>
    <row r="728" spans="1:69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194"/>
      <c r="N728" s="194"/>
      <c r="O728" s="198"/>
      <c r="P728" s="198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195"/>
      <c r="AC728" s="195"/>
      <c r="AD728" s="195"/>
      <c r="AE728" s="19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</row>
    <row r="729" spans="1:69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194"/>
      <c r="N729" s="194"/>
      <c r="O729" s="198"/>
      <c r="P729" s="198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195"/>
      <c r="AC729" s="195"/>
      <c r="AD729" s="195"/>
      <c r="AE729" s="19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</row>
    <row r="730" spans="1:69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194"/>
      <c r="N730" s="194"/>
      <c r="O730" s="198"/>
      <c r="P730" s="198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195"/>
      <c r="AC730" s="195"/>
      <c r="AD730" s="195"/>
      <c r="AE730" s="19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</row>
    <row r="731" spans="1:69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194"/>
      <c r="N731" s="194"/>
      <c r="O731" s="198"/>
      <c r="P731" s="198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195"/>
      <c r="AC731" s="195"/>
      <c r="AD731" s="195"/>
      <c r="AE731" s="19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</row>
    <row r="732" spans="1:69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194"/>
      <c r="N732" s="194"/>
      <c r="O732" s="198"/>
      <c r="P732" s="198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195"/>
      <c r="AC732" s="195"/>
      <c r="AD732" s="195"/>
      <c r="AE732" s="19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</row>
    <row r="733" spans="1:69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194"/>
      <c r="N733" s="194"/>
      <c r="O733" s="198"/>
      <c r="P733" s="198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195"/>
      <c r="AC733" s="195"/>
      <c r="AD733" s="195"/>
      <c r="AE733" s="19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</row>
    <row r="734" spans="1:69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194"/>
      <c r="N734" s="194"/>
      <c r="O734" s="198"/>
      <c r="P734" s="198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195"/>
      <c r="AC734" s="195"/>
      <c r="AD734" s="195"/>
      <c r="AE734" s="19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</row>
    <row r="735" spans="1:69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194"/>
      <c r="N735" s="194"/>
      <c r="O735" s="198"/>
      <c r="P735" s="198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195"/>
      <c r="AC735" s="195"/>
      <c r="AD735" s="195"/>
      <c r="AE735" s="19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</row>
    <row r="736" spans="1:69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194"/>
      <c r="N736" s="194"/>
      <c r="O736" s="198"/>
      <c r="P736" s="198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195"/>
      <c r="AC736" s="195"/>
      <c r="AD736" s="195"/>
      <c r="AE736" s="19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</row>
    <row r="737" spans="1:69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194"/>
      <c r="N737" s="194"/>
      <c r="O737" s="198"/>
      <c r="P737" s="198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195"/>
      <c r="AC737" s="195"/>
      <c r="AD737" s="195"/>
      <c r="AE737" s="19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</row>
    <row r="738" spans="1:69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194"/>
      <c r="N738" s="194"/>
      <c r="O738" s="198"/>
      <c r="P738" s="198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195"/>
      <c r="AC738" s="195"/>
      <c r="AD738" s="195"/>
      <c r="AE738" s="19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</row>
    <row r="739" spans="1:69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194"/>
      <c r="N739" s="194"/>
      <c r="O739" s="198"/>
      <c r="P739" s="198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195"/>
      <c r="AC739" s="195"/>
      <c r="AD739" s="195"/>
      <c r="AE739" s="19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</row>
    <row r="740" spans="1:69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194"/>
      <c r="N740" s="194"/>
      <c r="O740" s="198"/>
      <c r="P740" s="198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195"/>
      <c r="AC740" s="195"/>
      <c r="AD740" s="195"/>
      <c r="AE740" s="19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</row>
    <row r="741" spans="1:69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194"/>
      <c r="N741" s="194"/>
      <c r="O741" s="198"/>
      <c r="P741" s="198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195"/>
      <c r="AC741" s="195"/>
      <c r="AD741" s="195"/>
      <c r="AE741" s="19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</row>
    <row r="742" spans="1:69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194"/>
      <c r="N742" s="194"/>
      <c r="O742" s="198"/>
      <c r="P742" s="198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195"/>
      <c r="AC742" s="195"/>
      <c r="AD742" s="195"/>
      <c r="AE742" s="19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</row>
    <row r="743" spans="1:69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194"/>
      <c r="N743" s="194"/>
      <c r="O743" s="198"/>
      <c r="P743" s="198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195"/>
      <c r="AC743" s="195"/>
      <c r="AD743" s="195"/>
      <c r="AE743" s="19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</row>
    <row r="744" spans="1:69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194"/>
      <c r="N744" s="194"/>
      <c r="O744" s="198"/>
      <c r="P744" s="198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195"/>
      <c r="AC744" s="195"/>
      <c r="AD744" s="195"/>
      <c r="AE744" s="19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</row>
    <row r="745" spans="1:69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194"/>
      <c r="N745" s="194"/>
      <c r="O745" s="198"/>
      <c r="P745" s="198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195"/>
      <c r="AC745" s="195"/>
      <c r="AD745" s="195"/>
      <c r="AE745" s="19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</row>
    <row r="746" spans="1:69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194"/>
      <c r="N746" s="194"/>
      <c r="O746" s="198"/>
      <c r="P746" s="198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195"/>
      <c r="AC746" s="195"/>
      <c r="AD746" s="195"/>
      <c r="AE746" s="19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</row>
    <row r="747" spans="1:69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194"/>
      <c r="N747" s="194"/>
      <c r="O747" s="198"/>
      <c r="P747" s="198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195"/>
      <c r="AC747" s="195"/>
      <c r="AD747" s="195"/>
      <c r="AE747" s="19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</row>
    <row r="748" spans="1:69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194"/>
      <c r="N748" s="194"/>
      <c r="O748" s="198"/>
      <c r="P748" s="198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195"/>
      <c r="AC748" s="195"/>
      <c r="AD748" s="195"/>
      <c r="AE748" s="19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</row>
    <row r="749" spans="1:69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194"/>
      <c r="N749" s="194"/>
      <c r="O749" s="198"/>
      <c r="P749" s="198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195"/>
      <c r="AC749" s="195"/>
      <c r="AD749" s="195"/>
      <c r="AE749" s="19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</row>
    <row r="750" spans="1:69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194"/>
      <c r="N750" s="194"/>
      <c r="O750" s="198"/>
      <c r="P750" s="198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195"/>
      <c r="AC750" s="195"/>
      <c r="AD750" s="195"/>
      <c r="AE750" s="19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</row>
    <row r="751" spans="1:69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194"/>
      <c r="N751" s="194"/>
      <c r="O751" s="198"/>
      <c r="P751" s="198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195"/>
      <c r="AC751" s="195"/>
      <c r="AD751" s="195"/>
      <c r="AE751" s="19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</row>
    <row r="752" spans="1:69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194"/>
      <c r="N752" s="194"/>
      <c r="O752" s="198"/>
      <c r="P752" s="198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195"/>
      <c r="AC752" s="195"/>
      <c r="AD752" s="195"/>
      <c r="AE752" s="19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</row>
    <row r="753" spans="1:69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194"/>
      <c r="N753" s="194"/>
      <c r="O753" s="198"/>
      <c r="P753" s="198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195"/>
      <c r="AC753" s="195"/>
      <c r="AD753" s="195"/>
      <c r="AE753" s="19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</row>
    <row r="754" spans="1:69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194"/>
      <c r="N754" s="194"/>
      <c r="O754" s="198"/>
      <c r="P754" s="198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195"/>
      <c r="AC754" s="195"/>
      <c r="AD754" s="195"/>
      <c r="AE754" s="19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</row>
    <row r="755" spans="1:69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194"/>
      <c r="N755" s="194"/>
      <c r="O755" s="198"/>
      <c r="P755" s="198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195"/>
      <c r="AC755" s="195"/>
      <c r="AD755" s="195"/>
      <c r="AE755" s="19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</row>
    <row r="756" spans="1:69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194"/>
      <c r="N756" s="194"/>
      <c r="O756" s="198"/>
      <c r="P756" s="198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195"/>
      <c r="AC756" s="195"/>
      <c r="AD756" s="195"/>
      <c r="AE756" s="19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</row>
    <row r="757" spans="1:69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194"/>
      <c r="N757" s="194"/>
      <c r="O757" s="198"/>
      <c r="P757" s="198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195"/>
      <c r="AC757" s="195"/>
      <c r="AD757" s="195"/>
      <c r="AE757" s="19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</row>
    <row r="758" spans="1:69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194"/>
      <c r="N758" s="194"/>
      <c r="O758" s="198"/>
      <c r="P758" s="198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195"/>
      <c r="AC758" s="195"/>
      <c r="AD758" s="195"/>
      <c r="AE758" s="19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</row>
    <row r="759" spans="1:69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194"/>
      <c r="N759" s="194"/>
      <c r="O759" s="198"/>
      <c r="P759" s="198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195"/>
      <c r="AC759" s="195"/>
      <c r="AD759" s="195"/>
      <c r="AE759" s="19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</row>
    <row r="760" spans="1:69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194"/>
      <c r="N760" s="194"/>
      <c r="O760" s="198"/>
      <c r="P760" s="198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195"/>
      <c r="AC760" s="195"/>
      <c r="AD760" s="195"/>
      <c r="AE760" s="19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</row>
    <row r="761" spans="1:69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194"/>
      <c r="N761" s="194"/>
      <c r="O761" s="198"/>
      <c r="P761" s="198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195"/>
      <c r="AC761" s="195"/>
      <c r="AD761" s="195"/>
      <c r="AE761" s="19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</row>
    <row r="762" spans="1:69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194"/>
      <c r="N762" s="194"/>
      <c r="O762" s="198"/>
      <c r="P762" s="198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195"/>
      <c r="AC762" s="195"/>
      <c r="AD762" s="195"/>
      <c r="AE762" s="19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</row>
    <row r="763" spans="1:69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194"/>
      <c r="N763" s="194"/>
      <c r="O763" s="198"/>
      <c r="P763" s="198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195"/>
      <c r="AC763" s="195"/>
      <c r="AD763" s="195"/>
      <c r="AE763" s="19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</row>
    <row r="764" spans="1:69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194"/>
      <c r="N764" s="194"/>
      <c r="O764" s="198"/>
      <c r="P764" s="198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195"/>
      <c r="AC764" s="195"/>
      <c r="AD764" s="195"/>
      <c r="AE764" s="19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</row>
    <row r="765" spans="1:69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194"/>
      <c r="N765" s="194"/>
      <c r="O765" s="198"/>
      <c r="P765" s="198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195"/>
      <c r="AC765" s="195"/>
      <c r="AD765" s="195"/>
      <c r="AE765" s="19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</row>
    <row r="766" spans="1:69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194"/>
      <c r="N766" s="194"/>
      <c r="O766" s="198"/>
      <c r="P766" s="198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195"/>
      <c r="AC766" s="195"/>
      <c r="AD766" s="195"/>
      <c r="AE766" s="19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</row>
    <row r="767" spans="1:69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194"/>
      <c r="N767" s="194"/>
      <c r="O767" s="198"/>
      <c r="P767" s="198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195"/>
      <c r="AC767" s="195"/>
      <c r="AD767" s="195"/>
      <c r="AE767" s="19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</row>
    <row r="768" spans="1:69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194"/>
      <c r="N768" s="194"/>
      <c r="O768" s="198"/>
      <c r="P768" s="198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195"/>
      <c r="AC768" s="195"/>
      <c r="AD768" s="195"/>
      <c r="AE768" s="19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</row>
    <row r="769" spans="1:69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194"/>
      <c r="N769" s="194"/>
      <c r="O769" s="198"/>
      <c r="P769" s="198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195"/>
      <c r="AC769" s="195"/>
      <c r="AD769" s="195"/>
      <c r="AE769" s="19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</row>
    <row r="770" spans="1:69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194"/>
      <c r="N770" s="194"/>
      <c r="O770" s="198"/>
      <c r="P770" s="198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195"/>
      <c r="AC770" s="195"/>
      <c r="AD770" s="195"/>
      <c r="AE770" s="19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</row>
    <row r="771" spans="1:69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194"/>
      <c r="N771" s="194"/>
      <c r="O771" s="198"/>
      <c r="P771" s="198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195"/>
      <c r="AC771" s="195"/>
      <c r="AD771" s="195"/>
      <c r="AE771" s="19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</row>
    <row r="772" spans="1:69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194"/>
      <c r="N772" s="194"/>
      <c r="O772" s="198"/>
      <c r="P772" s="198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195"/>
      <c r="AC772" s="195"/>
      <c r="AD772" s="195"/>
      <c r="AE772" s="19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</row>
    <row r="773" spans="1:69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194"/>
      <c r="N773" s="194"/>
      <c r="O773" s="198"/>
      <c r="P773" s="198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195"/>
      <c r="AC773" s="195"/>
      <c r="AD773" s="195"/>
      <c r="AE773" s="19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</row>
    <row r="774" spans="1:69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194"/>
      <c r="N774" s="194"/>
      <c r="O774" s="198"/>
      <c r="P774" s="198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195"/>
      <c r="AC774" s="195"/>
      <c r="AD774" s="195"/>
      <c r="AE774" s="19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</row>
    <row r="775" spans="1:69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194"/>
      <c r="N775" s="194"/>
      <c r="O775" s="198"/>
      <c r="P775" s="198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195"/>
      <c r="AC775" s="195"/>
      <c r="AD775" s="195"/>
      <c r="AE775" s="19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</row>
    <row r="776" spans="1:69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194"/>
      <c r="N776" s="194"/>
      <c r="O776" s="198"/>
      <c r="P776" s="198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195"/>
      <c r="AC776" s="195"/>
      <c r="AD776" s="195"/>
      <c r="AE776" s="19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</row>
    <row r="777" spans="1:69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194"/>
      <c r="N777" s="194"/>
      <c r="O777" s="198"/>
      <c r="P777" s="198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195"/>
      <c r="AC777" s="195"/>
      <c r="AD777" s="195"/>
      <c r="AE777" s="19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</row>
    <row r="778" spans="1:69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194"/>
      <c r="N778" s="194"/>
      <c r="O778" s="198"/>
      <c r="P778" s="198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195"/>
      <c r="AC778" s="195"/>
      <c r="AD778" s="195"/>
      <c r="AE778" s="19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</row>
    <row r="779" spans="1:69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194"/>
      <c r="N779" s="194"/>
      <c r="O779" s="198"/>
      <c r="P779" s="198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195"/>
      <c r="AC779" s="195"/>
      <c r="AD779" s="195"/>
      <c r="AE779" s="19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</row>
    <row r="780" spans="1:69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194"/>
      <c r="N780" s="194"/>
      <c r="O780" s="198"/>
      <c r="P780" s="198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195"/>
      <c r="AC780" s="195"/>
      <c r="AD780" s="195"/>
      <c r="AE780" s="19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</row>
    <row r="781" spans="1:69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194"/>
      <c r="N781" s="194"/>
      <c r="O781" s="198"/>
      <c r="P781" s="198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195"/>
      <c r="AC781" s="195"/>
      <c r="AD781" s="195"/>
      <c r="AE781" s="19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</row>
    <row r="782" spans="1:69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194"/>
      <c r="N782" s="194"/>
      <c r="O782" s="198"/>
      <c r="P782" s="198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195"/>
      <c r="AC782" s="195"/>
      <c r="AD782" s="195"/>
      <c r="AE782" s="19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</row>
    <row r="783" spans="1:69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194"/>
      <c r="N783" s="194"/>
      <c r="O783" s="198"/>
      <c r="P783" s="198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195"/>
      <c r="AC783" s="195"/>
      <c r="AD783" s="195"/>
      <c r="AE783" s="19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</row>
    <row r="784" spans="1:69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194"/>
      <c r="N784" s="194"/>
      <c r="O784" s="198"/>
      <c r="P784" s="198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195"/>
      <c r="AC784" s="195"/>
      <c r="AD784" s="195"/>
      <c r="AE784" s="19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</row>
    <row r="785" spans="1:69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194"/>
      <c r="N785" s="194"/>
      <c r="O785" s="198"/>
      <c r="P785" s="198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195"/>
      <c r="AC785" s="195"/>
      <c r="AD785" s="195"/>
      <c r="AE785" s="19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</row>
    <row r="786" spans="1:69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194"/>
      <c r="N786" s="194"/>
      <c r="O786" s="198"/>
      <c r="P786" s="198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195"/>
      <c r="AC786" s="195"/>
      <c r="AD786" s="195"/>
      <c r="AE786" s="19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</row>
    <row r="787" spans="1:69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194"/>
      <c r="N787" s="194"/>
      <c r="O787" s="198"/>
      <c r="P787" s="198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195"/>
      <c r="AC787" s="195"/>
      <c r="AD787" s="195"/>
      <c r="AE787" s="19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</row>
    <row r="788" spans="1:69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194"/>
      <c r="N788" s="194"/>
      <c r="O788" s="198"/>
      <c r="P788" s="198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195"/>
      <c r="AC788" s="195"/>
      <c r="AD788" s="195"/>
      <c r="AE788" s="19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</row>
    <row r="789" spans="1:69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194"/>
      <c r="N789" s="194"/>
      <c r="O789" s="198"/>
      <c r="P789" s="198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195"/>
      <c r="AC789" s="195"/>
      <c r="AD789" s="195"/>
      <c r="AE789" s="19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</row>
    <row r="790" spans="1:69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194"/>
      <c r="N790" s="194"/>
      <c r="O790" s="198"/>
      <c r="P790" s="198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195"/>
      <c r="AC790" s="195"/>
      <c r="AD790" s="195"/>
      <c r="AE790" s="19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</row>
    <row r="791" spans="1:69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194"/>
      <c r="N791" s="194"/>
      <c r="O791" s="198"/>
      <c r="P791" s="198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195"/>
      <c r="AC791" s="195"/>
      <c r="AD791" s="195"/>
      <c r="AE791" s="19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</row>
    <row r="792" spans="1:69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194"/>
      <c r="N792" s="194"/>
      <c r="O792" s="198"/>
      <c r="P792" s="198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195"/>
      <c r="AC792" s="195"/>
      <c r="AD792" s="195"/>
      <c r="AE792" s="19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</row>
    <row r="793" spans="1:69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194"/>
      <c r="N793" s="194"/>
      <c r="O793" s="198"/>
      <c r="P793" s="198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195"/>
      <c r="AC793" s="195"/>
      <c r="AD793" s="195"/>
      <c r="AE793" s="19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</row>
    <row r="794" spans="1:69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194"/>
      <c r="N794" s="194"/>
      <c r="O794" s="198"/>
      <c r="P794" s="198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195"/>
      <c r="AC794" s="195"/>
      <c r="AD794" s="195"/>
      <c r="AE794" s="19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</row>
    <row r="795" spans="1:69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194"/>
      <c r="N795" s="194"/>
      <c r="O795" s="198"/>
      <c r="P795" s="198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195"/>
      <c r="AC795" s="195"/>
      <c r="AD795" s="195"/>
      <c r="AE795" s="19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</row>
    <row r="796" spans="1:69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194"/>
      <c r="N796" s="194"/>
      <c r="O796" s="198"/>
      <c r="P796" s="198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195"/>
      <c r="AC796" s="195"/>
      <c r="AD796" s="195"/>
      <c r="AE796" s="19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</row>
    <row r="797" spans="1:69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194"/>
      <c r="N797" s="194"/>
      <c r="O797" s="198"/>
      <c r="P797" s="198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195"/>
      <c r="AC797" s="195"/>
      <c r="AD797" s="195"/>
      <c r="AE797" s="19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</row>
    <row r="798" spans="1:69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194"/>
      <c r="N798" s="194"/>
      <c r="O798" s="198"/>
      <c r="P798" s="198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195"/>
      <c r="AC798" s="195"/>
      <c r="AD798" s="195"/>
      <c r="AE798" s="19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</row>
    <row r="799" spans="1:69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194"/>
      <c r="N799" s="194"/>
      <c r="O799" s="198"/>
      <c r="P799" s="198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195"/>
      <c r="AC799" s="195"/>
      <c r="AD799" s="195"/>
      <c r="AE799" s="19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</row>
    <row r="800" spans="1:69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194"/>
      <c r="N800" s="194"/>
      <c r="O800" s="198"/>
      <c r="P800" s="198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195"/>
      <c r="AC800" s="195"/>
      <c r="AD800" s="195"/>
      <c r="AE800" s="19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</row>
    <row r="801" spans="1:69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194"/>
      <c r="N801" s="194"/>
      <c r="O801" s="198"/>
      <c r="P801" s="198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195"/>
      <c r="AC801" s="195"/>
      <c r="AD801" s="195"/>
      <c r="AE801" s="19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</row>
    <row r="802" spans="1:69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194"/>
      <c r="N802" s="194"/>
      <c r="O802" s="198"/>
      <c r="P802" s="198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195"/>
      <c r="AC802" s="195"/>
      <c r="AD802" s="195"/>
      <c r="AE802" s="19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</row>
    <row r="803" spans="1:69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194"/>
      <c r="N803" s="194"/>
      <c r="O803" s="198"/>
      <c r="P803" s="198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195"/>
      <c r="AC803" s="195"/>
      <c r="AD803" s="195"/>
      <c r="AE803" s="19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</row>
    <row r="804" spans="1:69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194"/>
      <c r="N804" s="194"/>
      <c r="O804" s="198"/>
      <c r="P804" s="198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195"/>
      <c r="AC804" s="195"/>
      <c r="AD804" s="195"/>
      <c r="AE804" s="19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</row>
    <row r="805" spans="1:69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194"/>
      <c r="N805" s="194"/>
      <c r="O805" s="198"/>
      <c r="P805" s="198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195"/>
      <c r="AC805" s="195"/>
      <c r="AD805" s="195"/>
      <c r="AE805" s="19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</row>
    <row r="806" spans="1:69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194"/>
      <c r="N806" s="194"/>
      <c r="O806" s="198"/>
      <c r="P806" s="198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195"/>
      <c r="AC806" s="195"/>
      <c r="AD806" s="195"/>
      <c r="AE806" s="19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</row>
    <row r="807" spans="1:69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194"/>
      <c r="N807" s="194"/>
      <c r="O807" s="198"/>
      <c r="P807" s="198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195"/>
      <c r="AC807" s="195"/>
      <c r="AD807" s="195"/>
      <c r="AE807" s="19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</row>
    <row r="808" spans="1:69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194"/>
      <c r="N808" s="194"/>
      <c r="O808" s="198"/>
      <c r="P808" s="198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195"/>
      <c r="AC808" s="195"/>
      <c r="AD808" s="195"/>
      <c r="AE808" s="19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</row>
    <row r="809" spans="1:69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194"/>
      <c r="N809" s="194"/>
      <c r="O809" s="198"/>
      <c r="P809" s="198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195"/>
      <c r="AC809" s="195"/>
      <c r="AD809" s="195"/>
      <c r="AE809" s="19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</row>
    <row r="810" spans="1:69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194"/>
      <c r="N810" s="194"/>
      <c r="O810" s="198"/>
      <c r="P810" s="198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195"/>
      <c r="AC810" s="195"/>
      <c r="AD810" s="195"/>
      <c r="AE810" s="19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</row>
    <row r="811" spans="1:69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194"/>
      <c r="N811" s="194"/>
      <c r="O811" s="198"/>
      <c r="P811" s="198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195"/>
      <c r="AC811" s="195"/>
      <c r="AD811" s="195"/>
      <c r="AE811" s="19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</row>
    <row r="812" spans="1:69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194"/>
      <c r="N812" s="194"/>
      <c r="O812" s="198"/>
      <c r="P812" s="198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195"/>
      <c r="AC812" s="195"/>
      <c r="AD812" s="195"/>
      <c r="AE812" s="19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</row>
    <row r="813" spans="1:69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194"/>
      <c r="N813" s="194"/>
      <c r="O813" s="198"/>
      <c r="P813" s="198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195"/>
      <c r="AC813" s="195"/>
      <c r="AD813" s="195"/>
      <c r="AE813" s="19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</row>
    <row r="814" spans="1:69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194"/>
      <c r="N814" s="194"/>
      <c r="O814" s="198"/>
      <c r="P814" s="198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195"/>
      <c r="AC814" s="195"/>
      <c r="AD814" s="195"/>
      <c r="AE814" s="19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</row>
    <row r="815" spans="1:69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194"/>
      <c r="N815" s="194"/>
      <c r="O815" s="198"/>
      <c r="P815" s="198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195"/>
      <c r="AC815" s="195"/>
      <c r="AD815" s="195"/>
      <c r="AE815" s="19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</row>
    <row r="816" spans="1:69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194"/>
      <c r="N816" s="194"/>
      <c r="O816" s="198"/>
      <c r="P816" s="198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195"/>
      <c r="AC816" s="195"/>
      <c r="AD816" s="195"/>
      <c r="AE816" s="19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</row>
    <row r="817" spans="1:69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194"/>
      <c r="N817" s="194"/>
      <c r="O817" s="198"/>
      <c r="P817" s="198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195"/>
      <c r="AC817" s="195"/>
      <c r="AD817" s="195"/>
      <c r="AE817" s="19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</row>
    <row r="818" spans="1:69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194"/>
      <c r="N818" s="194"/>
      <c r="O818" s="198"/>
      <c r="P818" s="198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195"/>
      <c r="AC818" s="195"/>
      <c r="AD818" s="195"/>
      <c r="AE818" s="19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</row>
    <row r="819" spans="1:69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194"/>
      <c r="N819" s="194"/>
      <c r="O819" s="198"/>
      <c r="P819" s="198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195"/>
      <c r="AC819" s="195"/>
      <c r="AD819" s="195"/>
      <c r="AE819" s="19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</row>
    <row r="820" spans="1:69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194"/>
      <c r="N820" s="194"/>
      <c r="O820" s="198"/>
      <c r="P820" s="198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195"/>
      <c r="AC820" s="195"/>
      <c r="AD820" s="195"/>
      <c r="AE820" s="19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</row>
    <row r="821" spans="1:69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194"/>
      <c r="N821" s="194"/>
      <c r="O821" s="198"/>
      <c r="P821" s="198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195"/>
      <c r="AC821" s="195"/>
      <c r="AD821" s="195"/>
      <c r="AE821" s="19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</row>
    <row r="822" spans="1:69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194"/>
      <c r="N822" s="194"/>
      <c r="O822" s="198"/>
      <c r="P822" s="198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195"/>
      <c r="AC822" s="195"/>
      <c r="AD822" s="195"/>
      <c r="AE822" s="19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</row>
    <row r="823" spans="1:69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194"/>
      <c r="N823" s="194"/>
      <c r="O823" s="198"/>
      <c r="P823" s="198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195"/>
      <c r="AC823" s="195"/>
      <c r="AD823" s="195"/>
      <c r="AE823" s="19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</row>
    <row r="824" spans="1:69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194"/>
      <c r="N824" s="194"/>
      <c r="O824" s="198"/>
      <c r="P824" s="198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195"/>
      <c r="AC824" s="195"/>
      <c r="AD824" s="195"/>
      <c r="AE824" s="19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</row>
    <row r="825" spans="1:69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194"/>
      <c r="N825" s="194"/>
      <c r="O825" s="198"/>
      <c r="P825" s="198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195"/>
      <c r="AC825" s="195"/>
      <c r="AD825" s="195"/>
      <c r="AE825" s="19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</row>
    <row r="826" spans="1:69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194"/>
      <c r="N826" s="194"/>
      <c r="O826" s="198"/>
      <c r="P826" s="198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195"/>
      <c r="AC826" s="195"/>
      <c r="AD826" s="195"/>
      <c r="AE826" s="19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</row>
    <row r="827" spans="1:69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194"/>
      <c r="N827" s="194"/>
      <c r="O827" s="198"/>
      <c r="P827" s="198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195"/>
      <c r="AC827" s="195"/>
      <c r="AD827" s="195"/>
      <c r="AE827" s="19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</row>
    <row r="828" spans="1:69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194"/>
      <c r="N828" s="194"/>
      <c r="O828" s="198"/>
      <c r="P828" s="198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195"/>
      <c r="AC828" s="195"/>
      <c r="AD828" s="195"/>
      <c r="AE828" s="19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</row>
    <row r="829" spans="1:69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194"/>
      <c r="N829" s="194"/>
      <c r="O829" s="198"/>
      <c r="P829" s="198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195"/>
      <c r="AC829" s="195"/>
      <c r="AD829" s="195"/>
      <c r="AE829" s="19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</row>
    <row r="830" spans="1:69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194"/>
      <c r="N830" s="194"/>
      <c r="O830" s="198"/>
      <c r="P830" s="198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195"/>
      <c r="AC830" s="195"/>
      <c r="AD830" s="195"/>
      <c r="AE830" s="19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</row>
    <row r="831" spans="1:69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194"/>
      <c r="N831" s="194"/>
      <c r="O831" s="198"/>
      <c r="P831" s="198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195"/>
      <c r="AC831" s="195"/>
      <c r="AD831" s="195"/>
      <c r="AE831" s="19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</row>
    <row r="832" spans="1:69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194"/>
      <c r="N832" s="194"/>
      <c r="O832" s="198"/>
      <c r="P832" s="198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195"/>
      <c r="AC832" s="195"/>
      <c r="AD832" s="195"/>
      <c r="AE832" s="19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</row>
    <row r="833" spans="1:69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194"/>
      <c r="N833" s="194"/>
      <c r="O833" s="198"/>
      <c r="P833" s="198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195"/>
      <c r="AC833" s="195"/>
      <c r="AD833" s="195"/>
      <c r="AE833" s="19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</row>
    <row r="834" spans="1:69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194"/>
      <c r="N834" s="194"/>
      <c r="O834" s="198"/>
      <c r="P834" s="198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195"/>
      <c r="AC834" s="195"/>
      <c r="AD834" s="195"/>
      <c r="AE834" s="19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</row>
    <row r="835" spans="1:69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194"/>
      <c r="N835" s="194"/>
      <c r="O835" s="198"/>
      <c r="P835" s="198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195"/>
      <c r="AC835" s="195"/>
      <c r="AD835" s="195"/>
      <c r="AE835" s="19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</row>
    <row r="836" spans="1:69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194"/>
      <c r="N836" s="194"/>
      <c r="O836" s="198"/>
      <c r="P836" s="198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195"/>
      <c r="AC836" s="195"/>
      <c r="AD836" s="195"/>
      <c r="AE836" s="19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</row>
    <row r="837" spans="1:69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194"/>
      <c r="N837" s="194"/>
      <c r="O837" s="198"/>
      <c r="P837" s="198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195"/>
      <c r="AC837" s="195"/>
      <c r="AD837" s="195"/>
      <c r="AE837" s="19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</row>
    <row r="838" spans="1:69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194"/>
      <c r="N838" s="194"/>
      <c r="O838" s="198"/>
      <c r="P838" s="198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195"/>
      <c r="AC838" s="195"/>
      <c r="AD838" s="195"/>
      <c r="AE838" s="19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</row>
    <row r="839" spans="1:69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194"/>
      <c r="N839" s="194"/>
      <c r="O839" s="198"/>
      <c r="P839" s="198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195"/>
      <c r="AC839" s="195"/>
      <c r="AD839" s="195"/>
      <c r="AE839" s="19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</row>
    <row r="840" spans="1:69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194"/>
      <c r="N840" s="194"/>
      <c r="O840" s="198"/>
      <c r="P840" s="198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195"/>
      <c r="AC840" s="195"/>
      <c r="AD840" s="195"/>
      <c r="AE840" s="19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</row>
    <row r="841" spans="1:69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194"/>
      <c r="N841" s="194"/>
      <c r="O841" s="198"/>
      <c r="P841" s="198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195"/>
      <c r="AC841" s="195"/>
      <c r="AD841" s="195"/>
      <c r="AE841" s="19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</row>
    <row r="842" spans="1:69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194"/>
      <c r="N842" s="194"/>
      <c r="O842" s="198"/>
      <c r="P842" s="198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195"/>
      <c r="AC842" s="195"/>
      <c r="AD842" s="195"/>
      <c r="AE842" s="19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</row>
    <row r="843" spans="1:69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194"/>
      <c r="N843" s="194"/>
      <c r="O843" s="198"/>
      <c r="P843" s="198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195"/>
      <c r="AC843" s="195"/>
      <c r="AD843" s="195"/>
      <c r="AE843" s="19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</row>
    <row r="844" spans="1:69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194"/>
      <c r="N844" s="194"/>
      <c r="O844" s="198"/>
      <c r="P844" s="198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195"/>
      <c r="AC844" s="195"/>
      <c r="AD844" s="195"/>
      <c r="AE844" s="19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</row>
    <row r="845" spans="1:69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194"/>
      <c r="N845" s="194"/>
      <c r="O845" s="198"/>
      <c r="P845" s="198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195"/>
      <c r="AC845" s="195"/>
      <c r="AD845" s="195"/>
      <c r="AE845" s="19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</row>
    <row r="846" spans="1:69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194"/>
      <c r="N846" s="194"/>
      <c r="O846" s="198"/>
      <c r="P846" s="198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195"/>
      <c r="AC846" s="195"/>
      <c r="AD846" s="195"/>
      <c r="AE846" s="19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</row>
    <row r="847" spans="1:69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194"/>
      <c r="N847" s="194"/>
      <c r="O847" s="198"/>
      <c r="P847" s="198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195"/>
      <c r="AC847" s="195"/>
      <c r="AD847" s="195"/>
      <c r="AE847" s="19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</row>
    <row r="848" spans="1:69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194"/>
      <c r="N848" s="194"/>
      <c r="O848" s="198"/>
      <c r="P848" s="198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195"/>
      <c r="AC848" s="195"/>
      <c r="AD848" s="195"/>
      <c r="AE848" s="19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</row>
    <row r="849" spans="1:69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194"/>
      <c r="N849" s="194"/>
      <c r="O849" s="198"/>
      <c r="P849" s="198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195"/>
      <c r="AC849" s="195"/>
      <c r="AD849" s="195"/>
      <c r="AE849" s="19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</row>
    <row r="850" spans="1:69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194"/>
      <c r="N850" s="194"/>
      <c r="O850" s="198"/>
      <c r="P850" s="198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195"/>
      <c r="AC850" s="195"/>
      <c r="AD850" s="195"/>
      <c r="AE850" s="19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</row>
    <row r="851" spans="1:69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194"/>
      <c r="N851" s="194"/>
      <c r="O851" s="198"/>
      <c r="P851" s="198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195"/>
      <c r="AC851" s="195"/>
      <c r="AD851" s="195"/>
      <c r="AE851" s="19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</row>
    <row r="852" spans="1:69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194"/>
      <c r="N852" s="194"/>
      <c r="O852" s="198"/>
      <c r="P852" s="198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195"/>
      <c r="AC852" s="195"/>
      <c r="AD852" s="195"/>
      <c r="AE852" s="19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</row>
    <row r="853" spans="1:69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194"/>
      <c r="N853" s="194"/>
      <c r="O853" s="198"/>
      <c r="P853" s="198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195"/>
      <c r="AC853" s="195"/>
      <c r="AD853" s="195"/>
      <c r="AE853" s="19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</row>
    <row r="854" spans="1:69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194"/>
      <c r="N854" s="194"/>
      <c r="O854" s="198"/>
      <c r="P854" s="198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195"/>
      <c r="AC854" s="195"/>
      <c r="AD854" s="195"/>
      <c r="AE854" s="19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</row>
    <row r="855" spans="1:69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194"/>
      <c r="N855" s="194"/>
      <c r="O855" s="198"/>
      <c r="P855" s="198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195"/>
      <c r="AC855" s="195"/>
      <c r="AD855" s="195"/>
      <c r="AE855" s="19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</row>
    <row r="856" spans="1:69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194"/>
      <c r="N856" s="194"/>
      <c r="O856" s="198"/>
      <c r="P856" s="198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195"/>
      <c r="AC856" s="195"/>
      <c r="AD856" s="195"/>
      <c r="AE856" s="19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</row>
    <row r="857" spans="1:69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194"/>
      <c r="N857" s="194"/>
      <c r="O857" s="198"/>
      <c r="P857" s="198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195"/>
      <c r="AC857" s="195"/>
      <c r="AD857" s="195"/>
      <c r="AE857" s="19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</row>
    <row r="858" spans="1:69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194"/>
      <c r="N858" s="194"/>
      <c r="O858" s="198"/>
      <c r="P858" s="198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195"/>
      <c r="AC858" s="195"/>
      <c r="AD858" s="195"/>
      <c r="AE858" s="19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</row>
    <row r="859" spans="1:69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194"/>
      <c r="N859" s="194"/>
      <c r="O859" s="198"/>
      <c r="P859" s="198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195"/>
      <c r="AC859" s="195"/>
      <c r="AD859" s="195"/>
      <c r="AE859" s="19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</row>
    <row r="860" spans="1:69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194"/>
      <c r="N860" s="194"/>
      <c r="O860" s="198"/>
      <c r="P860" s="198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195"/>
      <c r="AC860" s="195"/>
      <c r="AD860" s="195"/>
      <c r="AE860" s="19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</row>
    <row r="861" spans="1:69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194"/>
      <c r="N861" s="194"/>
      <c r="O861" s="198"/>
      <c r="P861" s="198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195"/>
      <c r="AC861" s="195"/>
      <c r="AD861" s="195"/>
      <c r="AE861" s="19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</row>
    <row r="862" spans="1:69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194"/>
      <c r="N862" s="194"/>
      <c r="O862" s="198"/>
      <c r="P862" s="198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195"/>
      <c r="AC862" s="195"/>
      <c r="AD862" s="195"/>
      <c r="AE862" s="19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</row>
    <row r="863" spans="1:69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194"/>
      <c r="N863" s="194"/>
      <c r="O863" s="198"/>
      <c r="P863" s="198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195"/>
      <c r="AC863" s="195"/>
      <c r="AD863" s="195"/>
      <c r="AE863" s="19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</row>
    <row r="864" spans="1:69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194"/>
      <c r="N864" s="194"/>
      <c r="O864" s="198"/>
      <c r="P864" s="198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195"/>
      <c r="AC864" s="195"/>
      <c r="AD864" s="195"/>
      <c r="AE864" s="19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</row>
    <row r="865" spans="1:69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194"/>
      <c r="N865" s="194"/>
      <c r="O865" s="198"/>
      <c r="P865" s="198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195"/>
      <c r="AC865" s="195"/>
      <c r="AD865" s="195"/>
      <c r="AE865" s="19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</row>
    <row r="866" spans="1:69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194"/>
      <c r="N866" s="194"/>
      <c r="O866" s="198"/>
      <c r="P866" s="198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195"/>
      <c r="AC866" s="195"/>
      <c r="AD866" s="195"/>
      <c r="AE866" s="19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</row>
    <row r="867" spans="1:69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194"/>
      <c r="N867" s="194"/>
      <c r="O867" s="198"/>
      <c r="P867" s="198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195"/>
      <c r="AC867" s="195"/>
      <c r="AD867" s="195"/>
      <c r="AE867" s="19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</row>
    <row r="868" spans="1:69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194"/>
      <c r="N868" s="194"/>
      <c r="O868" s="198"/>
      <c r="P868" s="198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195"/>
      <c r="AC868" s="195"/>
      <c r="AD868" s="195"/>
      <c r="AE868" s="19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</row>
    <row r="869" spans="1:69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194"/>
      <c r="N869" s="194"/>
      <c r="O869" s="198"/>
      <c r="P869" s="198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195"/>
      <c r="AC869" s="195"/>
      <c r="AD869" s="195"/>
      <c r="AE869" s="19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</row>
    <row r="870" spans="1:69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194"/>
      <c r="N870" s="194"/>
      <c r="O870" s="198"/>
      <c r="P870" s="198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195"/>
      <c r="AC870" s="195"/>
      <c r="AD870" s="195"/>
      <c r="AE870" s="19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</row>
    <row r="871" spans="1:69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194"/>
      <c r="N871" s="194"/>
      <c r="O871" s="198"/>
      <c r="P871" s="198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195"/>
      <c r="AC871" s="195"/>
      <c r="AD871" s="195"/>
      <c r="AE871" s="19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</row>
    <row r="872" spans="1:69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194"/>
      <c r="N872" s="194"/>
      <c r="O872" s="198"/>
      <c r="P872" s="198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195"/>
      <c r="AC872" s="195"/>
      <c r="AD872" s="195"/>
      <c r="AE872" s="19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</row>
    <row r="873" spans="1:69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194"/>
      <c r="N873" s="194"/>
      <c r="O873" s="198"/>
      <c r="P873" s="198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195"/>
      <c r="AC873" s="195"/>
      <c r="AD873" s="195"/>
      <c r="AE873" s="19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</row>
    <row r="874" spans="1:69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194"/>
      <c r="N874" s="194"/>
      <c r="O874" s="198"/>
      <c r="P874" s="198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195"/>
      <c r="AC874" s="195"/>
      <c r="AD874" s="195"/>
      <c r="AE874" s="19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</row>
    <row r="875" spans="1:69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194"/>
      <c r="N875" s="194"/>
      <c r="O875" s="198"/>
      <c r="P875" s="198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195"/>
      <c r="AC875" s="195"/>
      <c r="AD875" s="195"/>
      <c r="AE875" s="19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</row>
    <row r="876" spans="1:69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194"/>
      <c r="N876" s="194"/>
      <c r="O876" s="198"/>
      <c r="P876" s="198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195"/>
      <c r="AC876" s="195"/>
      <c r="AD876" s="195"/>
      <c r="AE876" s="19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</row>
    <row r="877" spans="1:69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194"/>
      <c r="N877" s="194"/>
      <c r="O877" s="198"/>
      <c r="P877" s="198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195"/>
      <c r="AC877" s="195"/>
      <c r="AD877" s="195"/>
      <c r="AE877" s="19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</row>
    <row r="878" spans="1:69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194"/>
      <c r="N878" s="194"/>
      <c r="O878" s="198"/>
      <c r="P878" s="198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195"/>
      <c r="AC878" s="195"/>
      <c r="AD878" s="195"/>
      <c r="AE878" s="19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</row>
    <row r="879" spans="1:69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194"/>
      <c r="N879" s="194"/>
      <c r="O879" s="198"/>
      <c r="P879" s="198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195"/>
      <c r="AC879" s="195"/>
      <c r="AD879" s="195"/>
      <c r="AE879" s="19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</row>
    <row r="880" spans="1:69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194"/>
      <c r="N880" s="194"/>
      <c r="O880" s="198"/>
      <c r="P880" s="198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195"/>
      <c r="AC880" s="195"/>
      <c r="AD880" s="195"/>
      <c r="AE880" s="19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</row>
    <row r="881" spans="1:69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194"/>
      <c r="N881" s="194"/>
      <c r="O881" s="198"/>
      <c r="P881" s="198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195"/>
      <c r="AC881" s="195"/>
      <c r="AD881" s="195"/>
      <c r="AE881" s="19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</row>
    <row r="882" spans="1:69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194"/>
      <c r="N882" s="194"/>
      <c r="O882" s="198"/>
      <c r="P882" s="198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195"/>
      <c r="AC882" s="195"/>
      <c r="AD882" s="195"/>
      <c r="AE882" s="19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</row>
    <row r="883" spans="1:69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194"/>
      <c r="N883" s="194"/>
      <c r="O883" s="198"/>
      <c r="P883" s="198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195"/>
      <c r="AC883" s="195"/>
      <c r="AD883" s="195"/>
      <c r="AE883" s="19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</row>
    <row r="884" spans="1:69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194"/>
      <c r="N884" s="194"/>
      <c r="O884" s="198"/>
      <c r="P884" s="198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195"/>
      <c r="AC884" s="195"/>
      <c r="AD884" s="195"/>
      <c r="AE884" s="19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</row>
    <row r="885" spans="1:69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194"/>
      <c r="N885" s="194"/>
      <c r="O885" s="198"/>
      <c r="P885" s="198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195"/>
      <c r="AC885" s="195"/>
      <c r="AD885" s="195"/>
      <c r="AE885" s="19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</row>
    <row r="886" spans="1:69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194"/>
      <c r="N886" s="194"/>
      <c r="O886" s="198"/>
      <c r="P886" s="198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195"/>
      <c r="AC886" s="195"/>
      <c r="AD886" s="195"/>
      <c r="AE886" s="19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</row>
    <row r="887" spans="1:69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194"/>
      <c r="N887" s="194"/>
      <c r="O887" s="198"/>
      <c r="P887" s="198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195"/>
      <c r="AC887" s="195"/>
      <c r="AD887" s="195"/>
      <c r="AE887" s="19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</row>
    <row r="888" spans="1:69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194"/>
      <c r="N888" s="194"/>
      <c r="O888" s="198"/>
      <c r="P888" s="198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195"/>
      <c r="AC888" s="195"/>
      <c r="AD888" s="195"/>
      <c r="AE888" s="19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</row>
    <row r="889" spans="1:69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194"/>
      <c r="N889" s="194"/>
      <c r="O889" s="198"/>
      <c r="P889" s="198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195"/>
      <c r="AC889" s="195"/>
      <c r="AD889" s="195"/>
      <c r="AE889" s="19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</row>
    <row r="890" spans="1:69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194"/>
      <c r="N890" s="194"/>
      <c r="O890" s="198"/>
      <c r="P890" s="198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195"/>
      <c r="AC890" s="195"/>
      <c r="AD890" s="195"/>
      <c r="AE890" s="19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</row>
    <row r="891" spans="1:69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194"/>
      <c r="N891" s="194"/>
      <c r="O891" s="198"/>
      <c r="P891" s="198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195"/>
      <c r="AC891" s="195"/>
      <c r="AD891" s="195"/>
      <c r="AE891" s="19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</row>
    <row r="892" spans="1:69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194"/>
      <c r="N892" s="194"/>
      <c r="O892" s="198"/>
      <c r="P892" s="198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195"/>
      <c r="AC892" s="195"/>
      <c r="AD892" s="195"/>
      <c r="AE892" s="19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</row>
    <row r="893" spans="1:69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194"/>
      <c r="N893" s="194"/>
      <c r="O893" s="198"/>
      <c r="P893" s="198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195"/>
      <c r="AC893" s="195"/>
      <c r="AD893" s="195"/>
      <c r="AE893" s="19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</row>
    <row r="894" spans="1:69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194"/>
      <c r="N894" s="194"/>
      <c r="O894" s="198"/>
      <c r="P894" s="198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195"/>
      <c r="AC894" s="195"/>
      <c r="AD894" s="195"/>
      <c r="AE894" s="19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</row>
    <row r="895" spans="1:69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194"/>
      <c r="N895" s="194"/>
      <c r="O895" s="198"/>
      <c r="P895" s="198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195"/>
      <c r="AC895" s="195"/>
      <c r="AD895" s="195"/>
      <c r="AE895" s="19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</row>
    <row r="896" spans="1:69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194"/>
      <c r="N896" s="194"/>
      <c r="O896" s="198"/>
      <c r="P896" s="198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195"/>
      <c r="AC896" s="195"/>
      <c r="AD896" s="195"/>
      <c r="AE896" s="19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</row>
    <row r="897" spans="1:69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194"/>
      <c r="N897" s="194"/>
      <c r="O897" s="198"/>
      <c r="P897" s="198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195"/>
      <c r="AC897" s="195"/>
      <c r="AD897" s="195"/>
      <c r="AE897" s="19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</row>
    <row r="898" spans="1:69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194"/>
      <c r="N898" s="194"/>
      <c r="O898" s="198"/>
      <c r="P898" s="198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195"/>
      <c r="AC898" s="195"/>
      <c r="AD898" s="195"/>
      <c r="AE898" s="19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</row>
    <row r="899" spans="1:69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194"/>
      <c r="N899" s="194"/>
      <c r="O899" s="198"/>
      <c r="P899" s="198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195"/>
      <c r="AC899" s="195"/>
      <c r="AD899" s="195"/>
      <c r="AE899" s="19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</row>
    <row r="900" spans="1:69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194"/>
      <c r="N900" s="194"/>
      <c r="O900" s="198"/>
      <c r="P900" s="198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195"/>
      <c r="AC900" s="195"/>
      <c r="AD900" s="195"/>
      <c r="AE900" s="19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</row>
    <row r="901" spans="1:69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194"/>
      <c r="N901" s="194"/>
      <c r="O901" s="198"/>
      <c r="P901" s="198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195"/>
      <c r="AC901" s="195"/>
      <c r="AD901" s="195"/>
      <c r="AE901" s="19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</row>
    <row r="902" spans="1:69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194"/>
      <c r="N902" s="194"/>
      <c r="O902" s="198"/>
      <c r="P902" s="198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195"/>
      <c r="AC902" s="195"/>
      <c r="AD902" s="195"/>
      <c r="AE902" s="19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</row>
    <row r="903" spans="1:69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194"/>
      <c r="N903" s="194"/>
      <c r="O903" s="198"/>
      <c r="P903" s="198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195"/>
      <c r="AC903" s="195"/>
      <c r="AD903" s="195"/>
      <c r="AE903" s="19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</row>
    <row r="904" spans="1:69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194"/>
      <c r="N904" s="194"/>
      <c r="O904" s="198"/>
      <c r="P904" s="198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195"/>
      <c r="AC904" s="195"/>
      <c r="AD904" s="195"/>
      <c r="AE904" s="19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</row>
    <row r="905" spans="1:69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194"/>
      <c r="N905" s="194"/>
      <c r="O905" s="198"/>
      <c r="P905" s="198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195"/>
      <c r="AC905" s="195"/>
      <c r="AD905" s="195"/>
      <c r="AE905" s="19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</row>
    <row r="906" spans="1:69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194"/>
      <c r="N906" s="194"/>
      <c r="O906" s="198"/>
      <c r="P906" s="198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195"/>
      <c r="AC906" s="195"/>
      <c r="AD906" s="195"/>
      <c r="AE906" s="19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</row>
    <row r="907" spans="1:69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194"/>
      <c r="N907" s="194"/>
      <c r="O907" s="198"/>
      <c r="P907" s="198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195"/>
      <c r="AC907" s="195"/>
      <c r="AD907" s="195"/>
      <c r="AE907" s="19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</row>
    <row r="908" spans="1:69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194"/>
      <c r="N908" s="194"/>
      <c r="O908" s="198"/>
      <c r="P908" s="198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195"/>
      <c r="AC908" s="195"/>
      <c r="AD908" s="195"/>
      <c r="AE908" s="19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</row>
    <row r="909" spans="1:69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194"/>
      <c r="N909" s="194"/>
      <c r="O909" s="198"/>
      <c r="P909" s="198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195"/>
      <c r="AC909" s="195"/>
      <c r="AD909" s="195"/>
      <c r="AE909" s="19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</row>
    <row r="910" spans="1:69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194"/>
      <c r="N910" s="194"/>
      <c r="O910" s="198"/>
      <c r="P910" s="198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195"/>
      <c r="AC910" s="195"/>
      <c r="AD910" s="195"/>
      <c r="AE910" s="19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</row>
    <row r="911" spans="1:69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194"/>
      <c r="N911" s="194"/>
      <c r="O911" s="198"/>
      <c r="P911" s="198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195"/>
      <c r="AC911" s="195"/>
      <c r="AD911" s="195"/>
      <c r="AE911" s="19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</row>
    <row r="912" spans="1:69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194"/>
      <c r="N912" s="194"/>
      <c r="O912" s="198"/>
      <c r="P912" s="198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195"/>
      <c r="AC912" s="195"/>
      <c r="AD912" s="195"/>
      <c r="AE912" s="19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</row>
    <row r="913" spans="1:69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194"/>
      <c r="N913" s="194"/>
      <c r="O913" s="198"/>
      <c r="P913" s="198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195"/>
      <c r="AC913" s="195"/>
      <c r="AD913" s="195"/>
      <c r="AE913" s="19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</row>
    <row r="914" spans="1:69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194"/>
      <c r="N914" s="194"/>
      <c r="O914" s="198"/>
      <c r="P914" s="198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195"/>
      <c r="AC914" s="195"/>
      <c r="AD914" s="195"/>
      <c r="AE914" s="19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</row>
    <row r="915" spans="1:69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194"/>
      <c r="N915" s="194"/>
      <c r="O915" s="198"/>
      <c r="P915" s="198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195"/>
      <c r="AC915" s="195"/>
      <c r="AD915" s="195"/>
      <c r="AE915" s="19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</row>
    <row r="916" spans="1:69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194"/>
      <c r="N916" s="194"/>
      <c r="O916" s="198"/>
      <c r="P916" s="198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195"/>
      <c r="AC916" s="195"/>
      <c r="AD916" s="195"/>
      <c r="AE916" s="19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</row>
    <row r="917" spans="1:69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194"/>
      <c r="N917" s="194"/>
      <c r="O917" s="198"/>
      <c r="P917" s="198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195"/>
      <c r="AC917" s="195"/>
      <c r="AD917" s="195"/>
      <c r="AE917" s="19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</row>
    <row r="918" spans="1:69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194"/>
      <c r="N918" s="194"/>
      <c r="O918" s="198"/>
      <c r="P918" s="198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195"/>
      <c r="AC918" s="195"/>
      <c r="AD918" s="195"/>
      <c r="AE918" s="19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</row>
    <row r="919" spans="1:69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194"/>
      <c r="N919" s="194"/>
      <c r="O919" s="198"/>
      <c r="P919" s="198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195"/>
      <c r="AC919" s="195"/>
      <c r="AD919" s="195"/>
      <c r="AE919" s="19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</row>
    <row r="920" spans="1:69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194"/>
      <c r="N920" s="194"/>
      <c r="O920" s="198"/>
      <c r="P920" s="198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195"/>
      <c r="AC920" s="195"/>
      <c r="AD920" s="195"/>
      <c r="AE920" s="19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</row>
    <row r="921" spans="1:69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194"/>
      <c r="N921" s="194"/>
      <c r="O921" s="198"/>
      <c r="P921" s="198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195"/>
      <c r="AC921" s="195"/>
      <c r="AD921" s="195"/>
      <c r="AE921" s="19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</row>
    <row r="922" spans="1:69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194"/>
      <c r="N922" s="194"/>
      <c r="O922" s="198"/>
      <c r="P922" s="198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195"/>
      <c r="AC922" s="195"/>
      <c r="AD922" s="195"/>
      <c r="AE922" s="19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</row>
    <row r="923" spans="1:69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194"/>
      <c r="N923" s="194"/>
      <c r="O923" s="198"/>
      <c r="P923" s="198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195"/>
      <c r="AC923" s="195"/>
      <c r="AD923" s="195"/>
      <c r="AE923" s="19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</row>
    <row r="924" spans="1:69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194"/>
      <c r="N924" s="194"/>
      <c r="O924" s="198"/>
      <c r="P924" s="198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195"/>
      <c r="AC924" s="195"/>
      <c r="AD924" s="195"/>
      <c r="AE924" s="19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</row>
    <row r="925" spans="1:69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194"/>
      <c r="N925" s="194"/>
      <c r="O925" s="198"/>
      <c r="P925" s="198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195"/>
      <c r="AC925" s="195"/>
      <c r="AD925" s="195"/>
      <c r="AE925" s="19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</row>
    <row r="926" spans="1:69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194"/>
      <c r="N926" s="194"/>
      <c r="O926" s="198"/>
      <c r="P926" s="198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195"/>
      <c r="AC926" s="195"/>
      <c r="AD926" s="195"/>
      <c r="AE926" s="19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</row>
    <row r="927" spans="1:69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194"/>
      <c r="N927" s="194"/>
      <c r="O927" s="198"/>
      <c r="P927" s="198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195"/>
      <c r="AC927" s="195"/>
      <c r="AD927" s="195"/>
      <c r="AE927" s="19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</row>
    <row r="928" spans="1:69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194"/>
      <c r="N928" s="194"/>
      <c r="O928" s="198"/>
      <c r="P928" s="198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195"/>
      <c r="AC928" s="195"/>
      <c r="AD928" s="195"/>
      <c r="AE928" s="19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</row>
    <row r="929" spans="1:69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194"/>
      <c r="N929" s="194"/>
      <c r="O929" s="198"/>
      <c r="P929" s="198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195"/>
      <c r="AC929" s="195"/>
      <c r="AD929" s="195"/>
      <c r="AE929" s="19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</row>
    <row r="930" spans="1:69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194"/>
      <c r="N930" s="194"/>
      <c r="O930" s="198"/>
      <c r="P930" s="198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195"/>
      <c r="AC930" s="195"/>
      <c r="AD930" s="195"/>
      <c r="AE930" s="19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</row>
    <row r="931" spans="1:69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194"/>
      <c r="N931" s="194"/>
      <c r="O931" s="198"/>
      <c r="P931" s="198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195"/>
      <c r="AC931" s="195"/>
      <c r="AD931" s="195"/>
      <c r="AE931" s="19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</row>
    <row r="932" spans="1:69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194"/>
      <c r="N932" s="194"/>
      <c r="O932" s="198"/>
      <c r="P932" s="198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195"/>
      <c r="AC932" s="195"/>
      <c r="AD932" s="195"/>
      <c r="AE932" s="19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</row>
    <row r="933" spans="1:69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194"/>
      <c r="N933" s="194"/>
      <c r="O933" s="198"/>
      <c r="P933" s="198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195"/>
      <c r="AC933" s="195"/>
      <c r="AD933" s="195"/>
      <c r="AE933" s="19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</row>
    <row r="934" spans="1:69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194"/>
      <c r="N934" s="194"/>
      <c r="O934" s="198"/>
      <c r="P934" s="198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195"/>
      <c r="AC934" s="195"/>
      <c r="AD934" s="195"/>
      <c r="AE934" s="19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</row>
    <row r="935" spans="1:69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194"/>
      <c r="N935" s="194"/>
      <c r="O935" s="198"/>
      <c r="P935" s="198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195"/>
      <c r="AC935" s="195"/>
      <c r="AD935" s="195"/>
      <c r="AE935" s="19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</row>
    <row r="936" spans="1:69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194"/>
      <c r="N936" s="194"/>
      <c r="O936" s="198"/>
      <c r="P936" s="198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195"/>
      <c r="AC936" s="195"/>
      <c r="AD936" s="195"/>
      <c r="AE936" s="19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</row>
    <row r="937" spans="1:69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194"/>
      <c r="N937" s="194"/>
      <c r="O937" s="198"/>
      <c r="P937" s="198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195"/>
      <c r="AC937" s="195"/>
      <c r="AD937" s="195"/>
      <c r="AE937" s="19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</row>
    <row r="938" spans="1:69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194"/>
      <c r="N938" s="194"/>
      <c r="O938" s="198"/>
      <c r="P938" s="198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195"/>
      <c r="AC938" s="195"/>
      <c r="AD938" s="195"/>
      <c r="AE938" s="19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</row>
    <row r="939" spans="1:69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194"/>
      <c r="N939" s="194"/>
      <c r="O939" s="198"/>
      <c r="P939" s="198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195"/>
      <c r="AC939" s="195"/>
      <c r="AD939" s="195"/>
      <c r="AE939" s="19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</row>
    <row r="940" spans="1:69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194"/>
      <c r="N940" s="194"/>
      <c r="O940" s="198"/>
      <c r="P940" s="198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195"/>
      <c r="AC940" s="195"/>
      <c r="AD940" s="195"/>
      <c r="AE940" s="19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</row>
    <row r="941" spans="1:69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194"/>
      <c r="N941" s="194"/>
      <c r="O941" s="198"/>
      <c r="P941" s="198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195"/>
      <c r="AC941" s="195"/>
      <c r="AD941" s="195"/>
      <c r="AE941" s="19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</row>
    <row r="942" spans="1:69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194"/>
      <c r="N942" s="194"/>
      <c r="O942" s="198"/>
      <c r="P942" s="198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195"/>
      <c r="AC942" s="195"/>
      <c r="AD942" s="195"/>
      <c r="AE942" s="19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</row>
    <row r="943" spans="1:69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194"/>
      <c r="N943" s="194"/>
      <c r="O943" s="198"/>
      <c r="P943" s="198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195"/>
      <c r="AC943" s="195"/>
      <c r="AD943" s="195"/>
      <c r="AE943" s="19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</row>
    <row r="944" spans="1:69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194"/>
      <c r="N944" s="194"/>
      <c r="O944" s="198"/>
      <c r="P944" s="198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195"/>
      <c r="AC944" s="195"/>
      <c r="AD944" s="195"/>
      <c r="AE944" s="19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</row>
    <row r="945" spans="1:69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194"/>
      <c r="N945" s="194"/>
      <c r="O945" s="198"/>
      <c r="P945" s="198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195"/>
      <c r="AC945" s="195"/>
      <c r="AD945" s="195"/>
      <c r="AE945" s="19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</row>
    <row r="946" spans="1:69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194"/>
      <c r="N946" s="194"/>
      <c r="O946" s="198"/>
      <c r="P946" s="198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195"/>
      <c r="AC946" s="195"/>
      <c r="AD946" s="195"/>
      <c r="AE946" s="19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</row>
    <row r="947" spans="1:69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194"/>
      <c r="N947" s="194"/>
      <c r="O947" s="198"/>
      <c r="P947" s="198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195"/>
      <c r="AC947" s="195"/>
      <c r="AD947" s="195"/>
      <c r="AE947" s="19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</row>
    <row r="948" spans="1:69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194"/>
      <c r="N948" s="194"/>
      <c r="O948" s="198"/>
      <c r="P948" s="198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195"/>
      <c r="AC948" s="195"/>
      <c r="AD948" s="195"/>
      <c r="AE948" s="19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</row>
    <row r="949" spans="1:69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194"/>
      <c r="N949" s="194"/>
      <c r="O949" s="198"/>
      <c r="P949" s="198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195"/>
      <c r="AC949" s="195"/>
      <c r="AD949" s="195"/>
      <c r="AE949" s="19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</row>
    <row r="950" spans="1:69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194"/>
      <c r="N950" s="194"/>
      <c r="O950" s="198"/>
      <c r="P950" s="198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195"/>
      <c r="AC950" s="195"/>
      <c r="AD950" s="195"/>
      <c r="AE950" s="19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</row>
    <row r="951" spans="1:69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194"/>
      <c r="N951" s="194"/>
      <c r="O951" s="198"/>
      <c r="P951" s="198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195"/>
      <c r="AC951" s="195"/>
      <c r="AD951" s="195"/>
      <c r="AE951" s="19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</row>
    <row r="952" spans="1:69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194"/>
      <c r="N952" s="194"/>
      <c r="O952" s="198"/>
      <c r="P952" s="198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195"/>
      <c r="AC952" s="195"/>
      <c r="AD952" s="195"/>
      <c r="AE952" s="19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</row>
    <row r="953" spans="1:69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194"/>
      <c r="N953" s="194"/>
      <c r="O953" s="198"/>
      <c r="P953" s="198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195"/>
      <c r="AC953" s="195"/>
      <c r="AD953" s="195"/>
      <c r="AE953" s="19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</row>
    <row r="954" spans="1:69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194"/>
      <c r="N954" s="194"/>
      <c r="O954" s="198"/>
      <c r="P954" s="198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195"/>
      <c r="AC954" s="195"/>
      <c r="AD954" s="195"/>
      <c r="AE954" s="19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</row>
    <row r="955" spans="1:69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194"/>
      <c r="N955" s="194"/>
      <c r="O955" s="198"/>
      <c r="P955" s="198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195"/>
      <c r="AC955" s="195"/>
      <c r="AD955" s="195"/>
      <c r="AE955" s="19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</row>
    <row r="956" spans="1:69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194"/>
      <c r="N956" s="194"/>
      <c r="O956" s="198"/>
      <c r="P956" s="198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195"/>
      <c r="AC956" s="195"/>
      <c r="AD956" s="195"/>
      <c r="AE956" s="19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</row>
    <row r="957" spans="1:69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194"/>
      <c r="N957" s="194"/>
      <c r="O957" s="198"/>
      <c r="P957" s="198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195"/>
      <c r="AC957" s="195"/>
      <c r="AD957" s="195"/>
      <c r="AE957" s="19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</row>
    <row r="958" spans="1:69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194"/>
      <c r="N958" s="194"/>
      <c r="O958" s="198"/>
      <c r="P958" s="198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195"/>
      <c r="AC958" s="195"/>
      <c r="AD958" s="195"/>
      <c r="AE958" s="19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</row>
    <row r="959" spans="1:69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194"/>
      <c r="N959" s="194"/>
      <c r="O959" s="198"/>
      <c r="P959" s="198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195"/>
      <c r="AC959" s="195"/>
      <c r="AD959" s="195"/>
      <c r="AE959" s="19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</row>
    <row r="960" spans="1:69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194"/>
      <c r="N960" s="194"/>
      <c r="O960" s="198"/>
      <c r="P960" s="198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195"/>
      <c r="AC960" s="195"/>
      <c r="AD960" s="195"/>
      <c r="AE960" s="19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</row>
    <row r="961" spans="1:69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194"/>
      <c r="N961" s="194"/>
      <c r="O961" s="198"/>
      <c r="P961" s="198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195"/>
      <c r="AC961" s="195"/>
      <c r="AD961" s="195"/>
      <c r="AE961" s="19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</row>
    <row r="962" spans="1:69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194"/>
      <c r="N962" s="194"/>
      <c r="O962" s="198"/>
      <c r="P962" s="198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195"/>
      <c r="AC962" s="195"/>
      <c r="AD962" s="195"/>
      <c r="AE962" s="19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</row>
    <row r="963" spans="1:69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194"/>
      <c r="N963" s="194"/>
      <c r="O963" s="198"/>
      <c r="P963" s="198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195"/>
      <c r="AC963" s="195"/>
      <c r="AD963" s="195"/>
      <c r="AE963" s="19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</row>
    <row r="964" spans="1:69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194"/>
      <c r="N964" s="194"/>
      <c r="O964" s="198"/>
      <c r="P964" s="198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195"/>
      <c r="AC964" s="195"/>
      <c r="AD964" s="195"/>
      <c r="AE964" s="19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</row>
    <row r="965" spans="1:69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194"/>
      <c r="N965" s="194"/>
      <c r="O965" s="198"/>
      <c r="P965" s="198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195"/>
      <c r="AC965" s="195"/>
      <c r="AD965" s="195"/>
      <c r="AE965" s="19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</row>
    <row r="966" spans="1:69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194"/>
      <c r="N966" s="194"/>
      <c r="O966" s="198"/>
      <c r="P966" s="198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195"/>
      <c r="AC966" s="195"/>
      <c r="AD966" s="195"/>
      <c r="AE966" s="19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</row>
    <row r="967" spans="1:69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194"/>
      <c r="N967" s="194"/>
      <c r="O967" s="198"/>
      <c r="P967" s="198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195"/>
      <c r="AC967" s="195"/>
      <c r="AD967" s="195"/>
      <c r="AE967" s="19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</row>
    <row r="968" spans="1:69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194"/>
      <c r="N968" s="194"/>
      <c r="O968" s="198"/>
      <c r="P968" s="198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195"/>
      <c r="AC968" s="195"/>
      <c r="AD968" s="195"/>
      <c r="AE968" s="19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</row>
    <row r="969" spans="1:69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194"/>
      <c r="N969" s="194"/>
      <c r="O969" s="198"/>
      <c r="P969" s="198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195"/>
      <c r="AC969" s="195"/>
      <c r="AD969" s="195"/>
      <c r="AE969" s="19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</row>
    <row r="970" spans="1:69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194"/>
      <c r="N970" s="194"/>
      <c r="O970" s="198"/>
      <c r="P970" s="198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195"/>
      <c r="AC970" s="195"/>
      <c r="AD970" s="195"/>
      <c r="AE970" s="19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</row>
    <row r="971" spans="1:69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194"/>
      <c r="N971" s="194"/>
      <c r="O971" s="198"/>
      <c r="P971" s="198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195"/>
      <c r="AC971" s="195"/>
      <c r="AD971" s="195"/>
      <c r="AE971" s="19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</row>
    <row r="972" spans="1:69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194"/>
      <c r="N972" s="194"/>
      <c r="O972" s="198"/>
      <c r="P972" s="198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195"/>
      <c r="AC972" s="195"/>
      <c r="AD972" s="195"/>
      <c r="AE972" s="19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</row>
    <row r="973" spans="1:69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194"/>
      <c r="N973" s="194"/>
      <c r="O973" s="198"/>
      <c r="P973" s="198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195"/>
      <c r="AC973" s="195"/>
      <c r="AD973" s="195"/>
      <c r="AE973" s="19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</row>
    <row r="974" spans="1:69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194"/>
      <c r="N974" s="194"/>
      <c r="O974" s="198"/>
      <c r="P974" s="198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195"/>
      <c r="AC974" s="195"/>
      <c r="AD974" s="195"/>
      <c r="AE974" s="19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</row>
    <row r="975" spans="1:69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194"/>
      <c r="N975" s="194"/>
      <c r="O975" s="198"/>
      <c r="P975" s="198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195"/>
      <c r="AC975" s="195"/>
      <c r="AD975" s="195"/>
      <c r="AE975" s="19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</row>
    <row r="976" spans="1:69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194"/>
      <c r="N976" s="194"/>
      <c r="O976" s="198"/>
      <c r="P976" s="198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195"/>
      <c r="AC976" s="195"/>
      <c r="AD976" s="195"/>
      <c r="AE976" s="19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</row>
    <row r="977" spans="1:69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194"/>
      <c r="N977" s="194"/>
      <c r="O977" s="198"/>
      <c r="P977" s="198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195"/>
      <c r="AC977" s="195"/>
      <c r="AD977" s="195"/>
      <c r="AE977" s="19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</row>
    <row r="978" spans="1:69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194"/>
      <c r="N978" s="194"/>
      <c r="O978" s="198"/>
      <c r="P978" s="198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195"/>
      <c r="AC978" s="195"/>
      <c r="AD978" s="195"/>
      <c r="AE978" s="19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</row>
    <row r="979" spans="1:69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194"/>
      <c r="N979" s="194"/>
      <c r="O979" s="198"/>
      <c r="P979" s="198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195"/>
      <c r="AC979" s="195"/>
      <c r="AD979" s="195"/>
      <c r="AE979" s="19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</row>
    <row r="980" spans="1:69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194"/>
      <c r="N980" s="194"/>
      <c r="O980" s="198"/>
      <c r="P980" s="198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195"/>
      <c r="AC980" s="195"/>
      <c r="AD980" s="195"/>
      <c r="AE980" s="19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</row>
    <row r="981" spans="1:69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194"/>
      <c r="N981" s="194"/>
      <c r="O981" s="198"/>
      <c r="P981" s="198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195"/>
      <c r="AC981" s="195"/>
      <c r="AD981" s="195"/>
      <c r="AE981" s="19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</row>
    <row r="982" spans="1:69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194"/>
      <c r="N982" s="194"/>
      <c r="O982" s="198"/>
      <c r="P982" s="198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195"/>
      <c r="AC982" s="195"/>
      <c r="AD982" s="195"/>
      <c r="AE982" s="19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</row>
    <row r="983" spans="1:69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194"/>
      <c r="N983" s="194"/>
      <c r="O983" s="198"/>
      <c r="P983" s="198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195"/>
      <c r="AC983" s="195"/>
      <c r="AD983" s="195"/>
      <c r="AE983" s="19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</row>
    <row r="984" spans="1:69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194"/>
      <c r="N984" s="194"/>
      <c r="O984" s="198"/>
      <c r="P984" s="198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195"/>
      <c r="AC984" s="195"/>
      <c r="AD984" s="195"/>
      <c r="AE984" s="19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</row>
    <row r="985" spans="1:69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194"/>
      <c r="N985" s="194"/>
      <c r="O985" s="198"/>
      <c r="P985" s="198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195"/>
      <c r="AC985" s="195"/>
      <c r="AD985" s="195"/>
      <c r="AE985" s="19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</row>
    <row r="986" spans="1:69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194"/>
      <c r="N986" s="194"/>
      <c r="O986" s="198"/>
      <c r="P986" s="198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195"/>
      <c r="AC986" s="195"/>
      <c r="AD986" s="195"/>
      <c r="AE986" s="19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</row>
    <row r="987" spans="1:69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194"/>
      <c r="N987" s="194"/>
      <c r="O987" s="198"/>
      <c r="P987" s="198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195"/>
      <c r="AC987" s="195"/>
      <c r="AD987" s="195"/>
      <c r="AE987" s="19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</row>
    <row r="988" spans="1:69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194"/>
      <c r="N988" s="194"/>
      <c r="O988" s="198"/>
      <c r="P988" s="198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195"/>
      <c r="AC988" s="195"/>
      <c r="AD988" s="195"/>
      <c r="AE988" s="19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</row>
    <row r="989" spans="1:69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194"/>
      <c r="N989" s="194"/>
      <c r="O989" s="198"/>
      <c r="P989" s="198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195"/>
      <c r="AC989" s="195"/>
      <c r="AD989" s="195"/>
      <c r="AE989" s="19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</row>
    <row r="990" spans="1:69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194"/>
      <c r="N990" s="194"/>
      <c r="O990" s="198"/>
      <c r="P990" s="198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195"/>
      <c r="AC990" s="195"/>
      <c r="AD990" s="195"/>
      <c r="AE990" s="19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</row>
    <row r="991" spans="1:69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194"/>
      <c r="N991" s="194"/>
      <c r="O991" s="198"/>
      <c r="P991" s="198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195"/>
      <c r="AC991" s="195"/>
      <c r="AD991" s="195"/>
      <c r="AE991" s="19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</row>
    <row r="992" spans="1:69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194"/>
      <c r="N992" s="194"/>
      <c r="O992" s="198"/>
      <c r="P992" s="198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195"/>
      <c r="AC992" s="195"/>
      <c r="AD992" s="195"/>
      <c r="AE992" s="19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</row>
    <row r="993" spans="1:69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194"/>
      <c r="N993" s="194"/>
      <c r="O993" s="198"/>
      <c r="P993" s="198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195"/>
      <c r="AC993" s="195"/>
      <c r="AD993" s="195"/>
      <c r="AE993" s="19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</row>
    <row r="994" spans="1:69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194"/>
      <c r="N994" s="194"/>
      <c r="O994" s="198"/>
      <c r="P994" s="198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195"/>
      <c r="AC994" s="195"/>
      <c r="AD994" s="195"/>
      <c r="AE994" s="19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</row>
    <row r="995" spans="1:69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194"/>
      <c r="N995" s="194"/>
      <c r="O995" s="198"/>
      <c r="P995" s="198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195"/>
      <c r="AC995" s="195"/>
      <c r="AD995" s="195"/>
      <c r="AE995" s="19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</row>
    <row r="996" spans="1:69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194"/>
      <c r="N996" s="194"/>
      <c r="O996" s="198"/>
      <c r="P996" s="198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195"/>
      <c r="AC996" s="195"/>
      <c r="AD996" s="195"/>
      <c r="AE996" s="19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</row>
    <row r="997" spans="1:69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194"/>
      <c r="N997" s="194"/>
      <c r="O997" s="198"/>
      <c r="P997" s="198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195"/>
      <c r="AC997" s="195"/>
      <c r="AD997" s="195"/>
      <c r="AE997" s="19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</row>
    <row r="998" spans="1:69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194"/>
      <c r="N998" s="194"/>
      <c r="O998" s="198"/>
      <c r="P998" s="198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195"/>
      <c r="AC998" s="195"/>
      <c r="AD998" s="195"/>
      <c r="AE998" s="19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</row>
    <row r="999" spans="1:69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194"/>
      <c r="N999" s="194"/>
      <c r="O999" s="198"/>
      <c r="P999" s="198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195"/>
      <c r="AC999" s="195"/>
      <c r="AD999" s="195"/>
      <c r="AE999" s="19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</row>
    <row r="1000" spans="1:69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194"/>
      <c r="N1000" s="194"/>
      <c r="O1000" s="198"/>
      <c r="P1000" s="198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195"/>
      <c r="AC1000" s="195"/>
      <c r="AD1000" s="195"/>
      <c r="AE1000" s="19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</row>
  </sheetData>
  <mergeCells count="1437">
    <mergeCell ref="BA74:BB74"/>
    <mergeCell ref="BC74:BD74"/>
    <mergeCell ref="AY75:AZ75"/>
    <mergeCell ref="BA75:BB75"/>
    <mergeCell ref="BC75:BD75"/>
    <mergeCell ref="AG82:AH82"/>
    <mergeCell ref="AI82:AJ82"/>
    <mergeCell ref="AK82:AL82"/>
    <mergeCell ref="AM82:AN82"/>
    <mergeCell ref="AO82:AP82"/>
    <mergeCell ref="AQ82:AR82"/>
    <mergeCell ref="AS82:AT82"/>
    <mergeCell ref="BE75:BF75"/>
    <mergeCell ref="AU73:AV73"/>
    <mergeCell ref="AW73:AX73"/>
    <mergeCell ref="AY73:AZ73"/>
    <mergeCell ref="BA73:BB73"/>
    <mergeCell ref="BC73:BD73"/>
    <mergeCell ref="BE73:BF73"/>
    <mergeCell ref="AY74:AZ74"/>
    <mergeCell ref="BE74:BF74"/>
    <mergeCell ref="AU78:AV78"/>
    <mergeCell ref="AW78:AX78"/>
    <mergeCell ref="AG78:AH78"/>
    <mergeCell ref="AI78:AJ78"/>
    <mergeCell ref="AK78:AL78"/>
    <mergeCell ref="AM78:AN78"/>
    <mergeCell ref="AO78:AP78"/>
    <mergeCell ref="AQ78:AR78"/>
    <mergeCell ref="AS78:AT78"/>
    <mergeCell ref="AG79:AH79"/>
    <mergeCell ref="AI79:AJ79"/>
    <mergeCell ref="AY72:AZ72"/>
    <mergeCell ref="BA72:BB72"/>
    <mergeCell ref="BC72:BD72"/>
    <mergeCell ref="BE72:BF72"/>
    <mergeCell ref="AG72:AH72"/>
    <mergeCell ref="AI72:AJ72"/>
    <mergeCell ref="AK72:AL72"/>
    <mergeCell ref="AM72:AN72"/>
    <mergeCell ref="AO72:AP72"/>
    <mergeCell ref="AQ72:AR72"/>
    <mergeCell ref="AS72:AT72"/>
    <mergeCell ref="AG73:AH73"/>
    <mergeCell ref="AI73:AJ73"/>
    <mergeCell ref="AK73:AL73"/>
    <mergeCell ref="AM73:AN73"/>
    <mergeCell ref="AO73:AP73"/>
    <mergeCell ref="AQ73:AR73"/>
    <mergeCell ref="AS73:AT73"/>
    <mergeCell ref="AU75:AV75"/>
    <mergeCell ref="AW75:AX75"/>
    <mergeCell ref="AG75:AH75"/>
    <mergeCell ref="AI75:AJ75"/>
    <mergeCell ref="AK75:AL75"/>
    <mergeCell ref="AM75:AN75"/>
    <mergeCell ref="AO75:AP75"/>
    <mergeCell ref="AQ75:AR75"/>
    <mergeCell ref="AS75:AT75"/>
    <mergeCell ref="E75:T75"/>
    <mergeCell ref="U75:V75"/>
    <mergeCell ref="W75:X75"/>
    <mergeCell ref="Y75:Z75"/>
    <mergeCell ref="AA75:AB75"/>
    <mergeCell ref="AC75:AD75"/>
    <mergeCell ref="AE75:AF75"/>
    <mergeCell ref="AU72:AV72"/>
    <mergeCell ref="AW72:AX72"/>
    <mergeCell ref="AK79:AL79"/>
    <mergeCell ref="AM79:AN79"/>
    <mergeCell ref="AO79:AP79"/>
    <mergeCell ref="AQ79:AR79"/>
    <mergeCell ref="AS79:AT79"/>
    <mergeCell ref="E79:T79"/>
    <mergeCell ref="U79:V79"/>
    <mergeCell ref="W79:X79"/>
    <mergeCell ref="Y79:Z79"/>
    <mergeCell ref="AA79:AB79"/>
    <mergeCell ref="AC79:AD79"/>
    <mergeCell ref="AE79:AF79"/>
    <mergeCell ref="AU74:AV74"/>
    <mergeCell ref="AW74:AX74"/>
    <mergeCell ref="AG74:AH74"/>
    <mergeCell ref="AI74:AJ74"/>
    <mergeCell ref="AK74:AL74"/>
    <mergeCell ref="AM74:AN74"/>
    <mergeCell ref="AO74:AP74"/>
    <mergeCell ref="AQ74:AR74"/>
    <mergeCell ref="AS74:AT74"/>
    <mergeCell ref="AK77:AL77"/>
    <mergeCell ref="AM77:AN77"/>
    <mergeCell ref="AO77:AP77"/>
    <mergeCell ref="AQ77:AR77"/>
    <mergeCell ref="AS77:AT77"/>
    <mergeCell ref="AG76:AH76"/>
    <mergeCell ref="AI76:AJ76"/>
    <mergeCell ref="AK76:AL76"/>
    <mergeCell ref="AM76:AN76"/>
    <mergeCell ref="AO76:AP76"/>
    <mergeCell ref="AQ76:AR76"/>
    <mergeCell ref="BA78:BB78"/>
    <mergeCell ref="BC78:BD78"/>
    <mergeCell ref="AY79:AZ79"/>
    <mergeCell ref="BA79:BB79"/>
    <mergeCell ref="BC79:BD79"/>
    <mergeCell ref="BE79:BF79"/>
    <mergeCell ref="AU77:AV77"/>
    <mergeCell ref="AW77:AX77"/>
    <mergeCell ref="AY77:AZ77"/>
    <mergeCell ref="BA77:BB77"/>
    <mergeCell ref="BC77:BD77"/>
    <mergeCell ref="BE77:BF77"/>
    <mergeCell ref="AY78:AZ78"/>
    <mergeCell ref="BE78:BF78"/>
    <mergeCell ref="AU79:AV79"/>
    <mergeCell ref="AW79:AX79"/>
    <mergeCell ref="AU76:AV76"/>
    <mergeCell ref="AW76:AX76"/>
    <mergeCell ref="AY76:AZ76"/>
    <mergeCell ref="BA76:BB76"/>
    <mergeCell ref="BC76:BD76"/>
    <mergeCell ref="BE76:BF76"/>
    <mergeCell ref="AS76:AT76"/>
    <mergeCell ref="E76:T76"/>
    <mergeCell ref="U76:V76"/>
    <mergeCell ref="W76:X76"/>
    <mergeCell ref="Y76:Z76"/>
    <mergeCell ref="AA76:AB76"/>
    <mergeCell ref="AC76:AD76"/>
    <mergeCell ref="AE76:AF76"/>
    <mergeCell ref="AQ70:AR70"/>
    <mergeCell ref="AS70:AT70"/>
    <mergeCell ref="E71:T71"/>
    <mergeCell ref="U71:V71"/>
    <mergeCell ref="W71:X71"/>
    <mergeCell ref="Y71:Z71"/>
    <mergeCell ref="AA71:AB71"/>
    <mergeCell ref="AC71:AD71"/>
    <mergeCell ref="AE71:AF71"/>
    <mergeCell ref="AM70:AN70"/>
    <mergeCell ref="AO70:AP70"/>
    <mergeCell ref="E73:T73"/>
    <mergeCell ref="U73:V73"/>
    <mergeCell ref="W73:X73"/>
    <mergeCell ref="Y73:Z73"/>
    <mergeCell ref="AA73:AB73"/>
    <mergeCell ref="AC73:AD73"/>
    <mergeCell ref="AE73:AF73"/>
    <mergeCell ref="E74:T74"/>
    <mergeCell ref="U74:V74"/>
    <mergeCell ref="W74:X74"/>
    <mergeCell ref="Y74:Z74"/>
    <mergeCell ref="AA74:AB74"/>
    <mergeCell ref="AC74:AD74"/>
    <mergeCell ref="E77:T77"/>
    <mergeCell ref="U77:V77"/>
    <mergeCell ref="W77:X77"/>
    <mergeCell ref="Y77:Z77"/>
    <mergeCell ref="AA77:AB77"/>
    <mergeCell ref="AC77:AD77"/>
    <mergeCell ref="AE77:AF77"/>
    <mergeCell ref="E78:T78"/>
    <mergeCell ref="U78:V78"/>
    <mergeCell ref="W78:X78"/>
    <mergeCell ref="Y78:Z78"/>
    <mergeCell ref="AA78:AB78"/>
    <mergeCell ref="AC78:AD78"/>
    <mergeCell ref="AE78:AF78"/>
    <mergeCell ref="E72:T72"/>
    <mergeCell ref="U72:V72"/>
    <mergeCell ref="W72:X72"/>
    <mergeCell ref="Y72:Z72"/>
    <mergeCell ref="AA72:AB72"/>
    <mergeCell ref="AC72:AD72"/>
    <mergeCell ref="AE72:AF72"/>
    <mergeCell ref="AE74:AF74"/>
    <mergeCell ref="AG77:AH77"/>
    <mergeCell ref="AI77:AJ77"/>
    <mergeCell ref="AC68:AD68"/>
    <mergeCell ref="AE68:AF68"/>
    <mergeCell ref="BA70:BB70"/>
    <mergeCell ref="BC70:BD70"/>
    <mergeCell ref="AY71:AZ71"/>
    <mergeCell ref="BA71:BB71"/>
    <mergeCell ref="BC71:BD71"/>
    <mergeCell ref="BE71:BF71"/>
    <mergeCell ref="AU69:AV69"/>
    <mergeCell ref="AW69:AX69"/>
    <mergeCell ref="AY69:AZ69"/>
    <mergeCell ref="BA69:BB69"/>
    <mergeCell ref="BC69:BD69"/>
    <mergeCell ref="BE69:BF69"/>
    <mergeCell ref="AY70:AZ70"/>
    <mergeCell ref="BE70:BF70"/>
    <mergeCell ref="AU71:AV71"/>
    <mergeCell ref="AW71:AX71"/>
    <mergeCell ref="AG71:AH71"/>
    <mergeCell ref="AI71:AJ71"/>
    <mergeCell ref="AK71:AL71"/>
    <mergeCell ref="AM71:AN71"/>
    <mergeCell ref="AO71:AP71"/>
    <mergeCell ref="AQ71:AR71"/>
    <mergeCell ref="AS71:AT71"/>
    <mergeCell ref="AU70:AV70"/>
    <mergeCell ref="AW70:AX70"/>
    <mergeCell ref="AG70:AH70"/>
    <mergeCell ref="AI70:AJ70"/>
    <mergeCell ref="AK70:AL70"/>
    <mergeCell ref="E69:T69"/>
    <mergeCell ref="U69:V69"/>
    <mergeCell ref="W69:X69"/>
    <mergeCell ref="Y69:Z69"/>
    <mergeCell ref="AA69:AB69"/>
    <mergeCell ref="AC69:AD69"/>
    <mergeCell ref="AE69:AF69"/>
    <mergeCell ref="E70:T70"/>
    <mergeCell ref="U70:V70"/>
    <mergeCell ref="W70:X70"/>
    <mergeCell ref="Y70:Z70"/>
    <mergeCell ref="AA70:AB70"/>
    <mergeCell ref="AC70:AD70"/>
    <mergeCell ref="AE70:AF70"/>
    <mergeCell ref="AG69:AH69"/>
    <mergeCell ref="AI69:AJ69"/>
    <mergeCell ref="AK69:AL69"/>
    <mergeCell ref="E68:T68"/>
    <mergeCell ref="U68:V68"/>
    <mergeCell ref="W68:X68"/>
    <mergeCell ref="Y68:Z68"/>
    <mergeCell ref="AA68:AB68"/>
    <mergeCell ref="BE67:BF67"/>
    <mergeCell ref="AU65:AV65"/>
    <mergeCell ref="AW65:AX65"/>
    <mergeCell ref="AY65:AZ65"/>
    <mergeCell ref="BA65:BB65"/>
    <mergeCell ref="BC65:BD65"/>
    <mergeCell ref="BE65:BF65"/>
    <mergeCell ref="AW67:AX67"/>
    <mergeCell ref="D66:BF66"/>
    <mergeCell ref="AY67:AZ67"/>
    <mergeCell ref="BA67:BB67"/>
    <mergeCell ref="D65:T65"/>
    <mergeCell ref="AU68:AV68"/>
    <mergeCell ref="AW68:AX68"/>
    <mergeCell ref="AY68:AZ68"/>
    <mergeCell ref="BA68:BB68"/>
    <mergeCell ref="BC68:BD68"/>
    <mergeCell ref="BE68:BF68"/>
    <mergeCell ref="AG68:AH68"/>
    <mergeCell ref="AI68:AJ68"/>
    <mergeCell ref="AK68:AL68"/>
    <mergeCell ref="AM68:AN68"/>
    <mergeCell ref="AO68:AP68"/>
    <mergeCell ref="AQ68:AR68"/>
    <mergeCell ref="AS68:AT68"/>
    <mergeCell ref="W67:X67"/>
    <mergeCell ref="Y67:Z67"/>
    <mergeCell ref="BE64:BF64"/>
    <mergeCell ref="AG64:AH64"/>
    <mergeCell ref="AI64:AJ64"/>
    <mergeCell ref="AK64:AL64"/>
    <mergeCell ref="AM64:AN64"/>
    <mergeCell ref="AO64:AP64"/>
    <mergeCell ref="AQ64:AR64"/>
    <mergeCell ref="AS64:AT64"/>
    <mergeCell ref="AG65:AH65"/>
    <mergeCell ref="AI65:AJ65"/>
    <mergeCell ref="AK65:AL65"/>
    <mergeCell ref="AM65:AN65"/>
    <mergeCell ref="AO65:AP65"/>
    <mergeCell ref="AQ65:AR65"/>
    <mergeCell ref="AS65:AT65"/>
    <mergeCell ref="AM69:AN69"/>
    <mergeCell ref="AO69:AP69"/>
    <mergeCell ref="AQ69:AR69"/>
    <mergeCell ref="AS69:AT69"/>
    <mergeCell ref="AS67:AT67"/>
    <mergeCell ref="AU67:AV67"/>
    <mergeCell ref="AE67:AF67"/>
    <mergeCell ref="AG67:AH67"/>
    <mergeCell ref="AI67:AJ67"/>
    <mergeCell ref="AK67:AL67"/>
    <mergeCell ref="AM67:AN67"/>
    <mergeCell ref="AO67:AP67"/>
    <mergeCell ref="AQ67:AR67"/>
    <mergeCell ref="BC67:BD67"/>
    <mergeCell ref="E64:T64"/>
    <mergeCell ref="U64:V64"/>
    <mergeCell ref="W64:X64"/>
    <mergeCell ref="Y64:Z64"/>
    <mergeCell ref="AA64:AB64"/>
    <mergeCell ref="AC64:AD64"/>
    <mergeCell ref="AE64:AF64"/>
    <mergeCell ref="U65:V65"/>
    <mergeCell ref="W65:X65"/>
    <mergeCell ref="Y65:Z65"/>
    <mergeCell ref="AA65:AB65"/>
    <mergeCell ref="AC65:AD65"/>
    <mergeCell ref="AE65:AF65"/>
    <mergeCell ref="E67:T67"/>
    <mergeCell ref="U67:V67"/>
    <mergeCell ref="AU64:AV64"/>
    <mergeCell ref="AW64:AX64"/>
    <mergeCell ref="AY64:AZ64"/>
    <mergeCell ref="BA64:BB64"/>
    <mergeCell ref="BC64:BD64"/>
    <mergeCell ref="AA67:AB67"/>
    <mergeCell ref="AC67:AD67"/>
    <mergeCell ref="AK63:AL63"/>
    <mergeCell ref="AM63:AN63"/>
    <mergeCell ref="AO63:AP63"/>
    <mergeCell ref="AQ63:AR63"/>
    <mergeCell ref="AS63:AT63"/>
    <mergeCell ref="AC60:AD60"/>
    <mergeCell ref="AE60:AF60"/>
    <mergeCell ref="AG61:AH61"/>
    <mergeCell ref="AI61:AJ61"/>
    <mergeCell ref="AK61:AL61"/>
    <mergeCell ref="AM61:AN61"/>
    <mergeCell ref="AO61:AP61"/>
    <mergeCell ref="AQ61:AR61"/>
    <mergeCell ref="AS61:AT61"/>
    <mergeCell ref="E61:T61"/>
    <mergeCell ref="U61:V61"/>
    <mergeCell ref="W61:X61"/>
    <mergeCell ref="Y61:Z61"/>
    <mergeCell ref="AA61:AB61"/>
    <mergeCell ref="AC61:AD61"/>
    <mergeCell ref="AE61:AF61"/>
    <mergeCell ref="E63:T63"/>
    <mergeCell ref="U63:V63"/>
    <mergeCell ref="W63:X63"/>
    <mergeCell ref="Y63:Z63"/>
    <mergeCell ref="AA63:AB63"/>
    <mergeCell ref="AC63:AD63"/>
    <mergeCell ref="AE63:AF63"/>
    <mergeCell ref="Y62:Z62"/>
    <mergeCell ref="AA62:AB62"/>
    <mergeCell ref="AC62:AD62"/>
    <mergeCell ref="AE62:AF62"/>
    <mergeCell ref="AY60:AZ60"/>
    <mergeCell ref="BA60:BB60"/>
    <mergeCell ref="W60:X60"/>
    <mergeCell ref="Y60:Z60"/>
    <mergeCell ref="AA60:AB60"/>
    <mergeCell ref="BC60:BD60"/>
    <mergeCell ref="BE60:BF60"/>
    <mergeCell ref="AG60:AH60"/>
    <mergeCell ref="AI60:AJ60"/>
    <mergeCell ref="AK60:AL60"/>
    <mergeCell ref="AM60:AN60"/>
    <mergeCell ref="AO60:AP60"/>
    <mergeCell ref="AQ60:AR60"/>
    <mergeCell ref="AS60:AT60"/>
    <mergeCell ref="BE63:BF63"/>
    <mergeCell ref="BE61:BF61"/>
    <mergeCell ref="BE62:BF62"/>
    <mergeCell ref="BA62:BB62"/>
    <mergeCell ref="BC62:BD62"/>
    <mergeCell ref="AY63:AZ63"/>
    <mergeCell ref="BA63:BB63"/>
    <mergeCell ref="BC63:BD63"/>
    <mergeCell ref="AU61:AV61"/>
    <mergeCell ref="AW61:AX61"/>
    <mergeCell ref="AY61:AZ61"/>
    <mergeCell ref="BA61:BB61"/>
    <mergeCell ref="BC61:BD61"/>
    <mergeCell ref="AY62:AZ62"/>
    <mergeCell ref="AU63:AV63"/>
    <mergeCell ref="AW63:AX63"/>
    <mergeCell ref="AG63:AH63"/>
    <mergeCell ref="AI63:AJ63"/>
    <mergeCell ref="E59:T59"/>
    <mergeCell ref="U59:V59"/>
    <mergeCell ref="W59:X59"/>
    <mergeCell ref="Y59:Z59"/>
    <mergeCell ref="AA59:AB59"/>
    <mergeCell ref="AC59:AD59"/>
    <mergeCell ref="AE59:AF59"/>
    <mergeCell ref="AU62:AV62"/>
    <mergeCell ref="AW62:AX62"/>
    <mergeCell ref="AG62:AH62"/>
    <mergeCell ref="AI62:AJ62"/>
    <mergeCell ref="AK62:AL62"/>
    <mergeCell ref="AM62:AN62"/>
    <mergeCell ref="AO62:AP62"/>
    <mergeCell ref="AQ62:AR62"/>
    <mergeCell ref="AS62:AT62"/>
    <mergeCell ref="U60:V60"/>
    <mergeCell ref="E62:T62"/>
    <mergeCell ref="U62:V62"/>
    <mergeCell ref="W62:X62"/>
    <mergeCell ref="AU60:AV60"/>
    <mergeCell ref="AW60:AX60"/>
    <mergeCell ref="E60:T60"/>
    <mergeCell ref="W56:X56"/>
    <mergeCell ref="Y56:Z56"/>
    <mergeCell ref="AA56:AB56"/>
    <mergeCell ref="AC56:AD56"/>
    <mergeCell ref="AE56:AF56"/>
    <mergeCell ref="AG57:AH57"/>
    <mergeCell ref="AI57:AJ57"/>
    <mergeCell ref="AK57:AL57"/>
    <mergeCell ref="AM57:AN57"/>
    <mergeCell ref="AO57:AP57"/>
    <mergeCell ref="AQ57:AR57"/>
    <mergeCell ref="AS57:AT57"/>
    <mergeCell ref="BA58:BB58"/>
    <mergeCell ref="BC58:BD58"/>
    <mergeCell ref="AY59:AZ59"/>
    <mergeCell ref="BA59:BB59"/>
    <mergeCell ref="BC59:BD59"/>
    <mergeCell ref="AU57:AV57"/>
    <mergeCell ref="AW57:AX57"/>
    <mergeCell ref="AY57:AZ57"/>
    <mergeCell ref="BA57:BB57"/>
    <mergeCell ref="BC57:BD57"/>
    <mergeCell ref="AY58:AZ58"/>
    <mergeCell ref="AU59:AV59"/>
    <mergeCell ref="AW59:AX59"/>
    <mergeCell ref="AG59:AH59"/>
    <mergeCell ref="AI59:AJ59"/>
    <mergeCell ref="AK59:AL59"/>
    <mergeCell ref="AM59:AN59"/>
    <mergeCell ref="AO59:AP59"/>
    <mergeCell ref="AQ59:AR59"/>
    <mergeCell ref="AS59:AT59"/>
    <mergeCell ref="AU56:AV56"/>
    <mergeCell ref="AW56:AX56"/>
    <mergeCell ref="AY56:AZ56"/>
    <mergeCell ref="BA56:BB56"/>
    <mergeCell ref="BC56:BD56"/>
    <mergeCell ref="BE56:BF56"/>
    <mergeCell ref="AG56:AH56"/>
    <mergeCell ref="AI56:AJ56"/>
    <mergeCell ref="AK56:AL56"/>
    <mergeCell ref="AM56:AN56"/>
    <mergeCell ref="AO56:AP56"/>
    <mergeCell ref="AQ56:AR56"/>
    <mergeCell ref="AS56:AT56"/>
    <mergeCell ref="BE59:BF59"/>
    <mergeCell ref="BE57:BF57"/>
    <mergeCell ref="BE58:BF58"/>
    <mergeCell ref="AG55:AH55"/>
    <mergeCell ref="AI55:AJ55"/>
    <mergeCell ref="AK55:AL55"/>
    <mergeCell ref="AM55:AN55"/>
    <mergeCell ref="AO55:AP55"/>
    <mergeCell ref="AQ55:AR55"/>
    <mergeCell ref="AS55:AT55"/>
    <mergeCell ref="AU58:AV58"/>
    <mergeCell ref="AW58:AX58"/>
    <mergeCell ref="AG58:AH58"/>
    <mergeCell ref="AI58:AJ58"/>
    <mergeCell ref="AK58:AL58"/>
    <mergeCell ref="AM58:AN58"/>
    <mergeCell ref="AO58:AP58"/>
    <mergeCell ref="AQ58:AR58"/>
    <mergeCell ref="AS58:AT58"/>
    <mergeCell ref="E57:T57"/>
    <mergeCell ref="U57:V57"/>
    <mergeCell ref="W57:X57"/>
    <mergeCell ref="Y57:Z57"/>
    <mergeCell ref="AA57:AB57"/>
    <mergeCell ref="AC57:AD57"/>
    <mergeCell ref="AE57:AF57"/>
    <mergeCell ref="E58:T58"/>
    <mergeCell ref="U58:V58"/>
    <mergeCell ref="W58:X58"/>
    <mergeCell ref="Y58:Z58"/>
    <mergeCell ref="AA58:AB58"/>
    <mergeCell ref="AC58:AD58"/>
    <mergeCell ref="AE58:AF58"/>
    <mergeCell ref="E56:T56"/>
    <mergeCell ref="U56:V56"/>
    <mergeCell ref="BA50:BB50"/>
    <mergeCell ref="AE50:AF50"/>
    <mergeCell ref="AU51:AV51"/>
    <mergeCell ref="AW51:AX51"/>
    <mergeCell ref="AG51:AH51"/>
    <mergeCell ref="AI51:AJ51"/>
    <mergeCell ref="AK51:AL51"/>
    <mergeCell ref="AM51:AN51"/>
    <mergeCell ref="AO51:AP51"/>
    <mergeCell ref="AQ51:AR51"/>
    <mergeCell ref="AS51:AT51"/>
    <mergeCell ref="E55:T55"/>
    <mergeCell ref="U55:V55"/>
    <mergeCell ref="W55:X55"/>
    <mergeCell ref="Y55:Z55"/>
    <mergeCell ref="AA55:AB55"/>
    <mergeCell ref="BC50:BD50"/>
    <mergeCell ref="AY51:AZ51"/>
    <mergeCell ref="BA51:BB51"/>
    <mergeCell ref="BC51:BD51"/>
    <mergeCell ref="BE51:BF51"/>
    <mergeCell ref="AU49:AV49"/>
    <mergeCell ref="AW49:AX49"/>
    <mergeCell ref="AY49:AZ49"/>
    <mergeCell ref="BA49:BB49"/>
    <mergeCell ref="BC49:BD49"/>
    <mergeCell ref="BE49:BF49"/>
    <mergeCell ref="AY50:AZ50"/>
    <mergeCell ref="BE50:BF50"/>
    <mergeCell ref="E51:T51"/>
    <mergeCell ref="U51:V51"/>
    <mergeCell ref="W51:X51"/>
    <mergeCell ref="Y51:Z51"/>
    <mergeCell ref="AA51:AB51"/>
    <mergeCell ref="AC51:AD51"/>
    <mergeCell ref="AE51:AF51"/>
    <mergeCell ref="U49:V49"/>
    <mergeCell ref="W49:X49"/>
    <mergeCell ref="Y49:Z49"/>
    <mergeCell ref="AA49:AB49"/>
    <mergeCell ref="AC49:AD49"/>
    <mergeCell ref="AE49:AF49"/>
    <mergeCell ref="E50:T50"/>
    <mergeCell ref="U50:V50"/>
    <mergeCell ref="W50:X50"/>
    <mergeCell ref="Y50:Z50"/>
    <mergeCell ref="AA50:AB50"/>
    <mergeCell ref="AC50:AD50"/>
    <mergeCell ref="AU48:AV48"/>
    <mergeCell ref="AW48:AX48"/>
    <mergeCell ref="AY48:AZ48"/>
    <mergeCell ref="BA48:BB48"/>
    <mergeCell ref="BC48:BD48"/>
    <mergeCell ref="BE48:BF48"/>
    <mergeCell ref="AG48:AH48"/>
    <mergeCell ref="AI48:AJ48"/>
    <mergeCell ref="AK48:AL48"/>
    <mergeCell ref="AM48:AN48"/>
    <mergeCell ref="AO48:AP48"/>
    <mergeCell ref="AQ48:AR48"/>
    <mergeCell ref="AS48:AT48"/>
    <mergeCell ref="E48:T48"/>
    <mergeCell ref="U48:V48"/>
    <mergeCell ref="W48:X48"/>
    <mergeCell ref="Y48:Z48"/>
    <mergeCell ref="AA48:AB48"/>
    <mergeCell ref="AC48:AD48"/>
    <mergeCell ref="AE48:AF48"/>
    <mergeCell ref="BA54:BB54"/>
    <mergeCell ref="BC54:BD54"/>
    <mergeCell ref="AY55:AZ55"/>
    <mergeCell ref="BA55:BB55"/>
    <mergeCell ref="BC55:BD55"/>
    <mergeCell ref="BE55:BF55"/>
    <mergeCell ref="AU53:AV53"/>
    <mergeCell ref="AW53:AX53"/>
    <mergeCell ref="AY53:AZ53"/>
    <mergeCell ref="BA53:BB53"/>
    <mergeCell ref="BC53:BD53"/>
    <mergeCell ref="BE53:BF53"/>
    <mergeCell ref="AY54:AZ54"/>
    <mergeCell ref="BE54:BF54"/>
    <mergeCell ref="AU52:AV52"/>
    <mergeCell ref="AW52:AX52"/>
    <mergeCell ref="AY52:AZ52"/>
    <mergeCell ref="BA52:BB52"/>
    <mergeCell ref="BC52:BD52"/>
    <mergeCell ref="BE52:BF52"/>
    <mergeCell ref="AC55:AD55"/>
    <mergeCell ref="AE55:AF55"/>
    <mergeCell ref="AU54:AV54"/>
    <mergeCell ref="AW54:AX54"/>
    <mergeCell ref="AG54:AH54"/>
    <mergeCell ref="AI54:AJ54"/>
    <mergeCell ref="AK54:AL54"/>
    <mergeCell ref="AM54:AN54"/>
    <mergeCell ref="AO54:AP54"/>
    <mergeCell ref="AQ54:AR54"/>
    <mergeCell ref="AS54:AT54"/>
    <mergeCell ref="AU55:AV55"/>
    <mergeCell ref="AW55:AX55"/>
    <mergeCell ref="E54:T54"/>
    <mergeCell ref="U54:V54"/>
    <mergeCell ref="W54:X54"/>
    <mergeCell ref="Y54:Z54"/>
    <mergeCell ref="AA54:AB54"/>
    <mergeCell ref="AC54:AD54"/>
    <mergeCell ref="AE54:AF54"/>
    <mergeCell ref="E49:T49"/>
    <mergeCell ref="AQ47:AR47"/>
    <mergeCell ref="AS47:AT47"/>
    <mergeCell ref="AC47:AD47"/>
    <mergeCell ref="AQ52:AR52"/>
    <mergeCell ref="AS52:AT52"/>
    <mergeCell ref="E52:T52"/>
    <mergeCell ref="U52:V52"/>
    <mergeCell ref="W52:X52"/>
    <mergeCell ref="Y52:Z52"/>
    <mergeCell ref="AA52:AB52"/>
    <mergeCell ref="AC52:AD52"/>
    <mergeCell ref="AE52:AF52"/>
    <mergeCell ref="AG53:AH53"/>
    <mergeCell ref="AI53:AJ53"/>
    <mergeCell ref="AK53:AL53"/>
    <mergeCell ref="AM53:AN53"/>
    <mergeCell ref="AO53:AP53"/>
    <mergeCell ref="AE47:AF47"/>
    <mergeCell ref="AG47:AH47"/>
    <mergeCell ref="AI47:AJ47"/>
    <mergeCell ref="AK47:AL47"/>
    <mergeCell ref="AM47:AN47"/>
    <mergeCell ref="AO47:AP47"/>
    <mergeCell ref="AG49:AH49"/>
    <mergeCell ref="AI49:AJ49"/>
    <mergeCell ref="AK49:AL49"/>
    <mergeCell ref="AM49:AN49"/>
    <mergeCell ref="AO49:AP49"/>
    <mergeCell ref="AQ49:AR49"/>
    <mergeCell ref="AS49:AT49"/>
    <mergeCell ref="AG52:AH52"/>
    <mergeCell ref="E53:T53"/>
    <mergeCell ref="U53:V53"/>
    <mergeCell ref="W53:X53"/>
    <mergeCell ref="Y53:Z53"/>
    <mergeCell ref="AA53:AB53"/>
    <mergeCell ref="AC53:AD53"/>
    <mergeCell ref="AE53:AF53"/>
    <mergeCell ref="AQ53:AR53"/>
    <mergeCell ref="AS53:AT53"/>
    <mergeCell ref="AU50:AV50"/>
    <mergeCell ref="AW50:AX50"/>
    <mergeCell ref="AG50:AH50"/>
    <mergeCell ref="AI50:AJ50"/>
    <mergeCell ref="AK50:AL50"/>
    <mergeCell ref="AM50:AN50"/>
    <mergeCell ref="AO50:AP50"/>
    <mergeCell ref="AQ50:AR50"/>
    <mergeCell ref="AS50:AT50"/>
    <mergeCell ref="AI52:AJ52"/>
    <mergeCell ref="AK52:AL52"/>
    <mergeCell ref="AM52:AN52"/>
    <mergeCell ref="AO52:AP52"/>
    <mergeCell ref="AM39:AN42"/>
    <mergeCell ref="BE40:BF40"/>
    <mergeCell ref="AQ41:BF41"/>
    <mergeCell ref="AQ40:AR40"/>
    <mergeCell ref="AS40:AT40"/>
    <mergeCell ref="AU40:AV40"/>
    <mergeCell ref="E43:T43"/>
    <mergeCell ref="U43:V43"/>
    <mergeCell ref="W43:X43"/>
    <mergeCell ref="Y43:Z43"/>
    <mergeCell ref="AA43:AB43"/>
    <mergeCell ref="AC43:AD43"/>
    <mergeCell ref="AE43:AF43"/>
    <mergeCell ref="BA47:BB47"/>
    <mergeCell ref="BC47:BD47"/>
    <mergeCell ref="BE47:BF47"/>
    <mergeCell ref="AC46:AD46"/>
    <mergeCell ref="AE46:AF46"/>
    <mergeCell ref="E47:T47"/>
    <mergeCell ref="U47:V47"/>
    <mergeCell ref="W47:X47"/>
    <mergeCell ref="Y47:Z47"/>
    <mergeCell ref="AA47:AB47"/>
    <mergeCell ref="AU47:AV47"/>
    <mergeCell ref="AW47:AX47"/>
    <mergeCell ref="AY47:AZ47"/>
    <mergeCell ref="AG46:AH46"/>
    <mergeCell ref="AI46:AJ46"/>
    <mergeCell ref="AK46:AL46"/>
    <mergeCell ref="AM46:AN46"/>
    <mergeCell ref="AO46:AP46"/>
    <mergeCell ref="AQ46:AR46"/>
    <mergeCell ref="AG43:AH43"/>
    <mergeCell ref="AI43:AJ43"/>
    <mergeCell ref="AK43:AL43"/>
    <mergeCell ref="AM43:AN43"/>
    <mergeCell ref="AO43:AP43"/>
    <mergeCell ref="AQ43:AR43"/>
    <mergeCell ref="AS43:AT43"/>
    <mergeCell ref="AU46:AV46"/>
    <mergeCell ref="AW46:AX46"/>
    <mergeCell ref="AY46:AZ46"/>
    <mergeCell ref="BA46:BB46"/>
    <mergeCell ref="BC46:BD46"/>
    <mergeCell ref="D44:BF44"/>
    <mergeCell ref="D45:BF45"/>
    <mergeCell ref="E46:T46"/>
    <mergeCell ref="U46:V46"/>
    <mergeCell ref="W46:X46"/>
    <mergeCell ref="Y46:Z46"/>
    <mergeCell ref="AA46:AB46"/>
    <mergeCell ref="BE46:BF46"/>
    <mergeCell ref="AS46:AT46"/>
    <mergeCell ref="AW40:AX40"/>
    <mergeCell ref="AY40:AZ40"/>
    <mergeCell ref="BA40:BB40"/>
    <mergeCell ref="BC40:BD40"/>
    <mergeCell ref="AQ42:AR42"/>
    <mergeCell ref="AS42:AT42"/>
    <mergeCell ref="AU42:AV42"/>
    <mergeCell ref="AW42:AX42"/>
    <mergeCell ref="AY42:AZ42"/>
    <mergeCell ref="BA42:BB42"/>
    <mergeCell ref="BC42:BD42"/>
    <mergeCell ref="BE42:BF42"/>
    <mergeCell ref="AU43:AV43"/>
    <mergeCell ref="AU38:AX38"/>
    <mergeCell ref="AY38:BB38"/>
    <mergeCell ref="BC38:BF38"/>
    <mergeCell ref="AQ39:BF39"/>
    <mergeCell ref="AQ38:AT38"/>
    <mergeCell ref="AW43:AX43"/>
    <mergeCell ref="AY43:AZ43"/>
    <mergeCell ref="BA43:BB43"/>
    <mergeCell ref="BC43:BD43"/>
    <mergeCell ref="BE43:BF43"/>
    <mergeCell ref="B33:C33"/>
    <mergeCell ref="D33:E33"/>
    <mergeCell ref="F33:G33"/>
    <mergeCell ref="H33:I33"/>
    <mergeCell ref="J33:L33"/>
    <mergeCell ref="M33:N33"/>
    <mergeCell ref="O33:P33"/>
    <mergeCell ref="H28:I29"/>
    <mergeCell ref="J28:L29"/>
    <mergeCell ref="H30:I30"/>
    <mergeCell ref="J30:L30"/>
    <mergeCell ref="H31:I31"/>
    <mergeCell ref="J31:L31"/>
    <mergeCell ref="M31:N31"/>
    <mergeCell ref="O31:P31"/>
    <mergeCell ref="D28:E29"/>
    <mergeCell ref="F28:G29"/>
    <mergeCell ref="B30:C30"/>
    <mergeCell ref="D30:E30"/>
    <mergeCell ref="F30:G30"/>
    <mergeCell ref="D31:E31"/>
    <mergeCell ref="F31:G31"/>
    <mergeCell ref="AC36:AD42"/>
    <mergeCell ref="AE37:AF42"/>
    <mergeCell ref="AI38:AN38"/>
    <mergeCell ref="AI39:AJ42"/>
    <mergeCell ref="AK39:AL42"/>
    <mergeCell ref="U31:Z31"/>
    <mergeCell ref="AA31:AC31"/>
    <mergeCell ref="AD31:AF31"/>
    <mergeCell ref="U32:Z32"/>
    <mergeCell ref="AA32:AC32"/>
    <mergeCell ref="AD32:AF32"/>
    <mergeCell ref="U36:AB36"/>
    <mergeCell ref="AE36:AN36"/>
    <mergeCell ref="B31:C31"/>
    <mergeCell ref="B32:C32"/>
    <mergeCell ref="D32:E32"/>
    <mergeCell ref="F32:G32"/>
    <mergeCell ref="H32:I32"/>
    <mergeCell ref="J32:L32"/>
    <mergeCell ref="M32:N32"/>
    <mergeCell ref="O32:P32"/>
    <mergeCell ref="A35:BG35"/>
    <mergeCell ref="AQ36:BF37"/>
    <mergeCell ref="AA37:AB42"/>
    <mergeCell ref="AG38:AH42"/>
    <mergeCell ref="D36:D42"/>
    <mergeCell ref="E36:T42"/>
    <mergeCell ref="AO36:AP42"/>
    <mergeCell ref="U37:V42"/>
    <mergeCell ref="W37:X42"/>
    <mergeCell ref="Y37:Z42"/>
    <mergeCell ref="AG37:AN37"/>
    <mergeCell ref="AK30:AR30"/>
    <mergeCell ref="AS30:BA30"/>
    <mergeCell ref="BB30:BD30"/>
    <mergeCell ref="M28:N29"/>
    <mergeCell ref="O28:P29"/>
    <mergeCell ref="M30:N30"/>
    <mergeCell ref="O30:P30"/>
    <mergeCell ref="U30:Z30"/>
    <mergeCell ref="AA30:AC30"/>
    <mergeCell ref="AD30:AF30"/>
    <mergeCell ref="AB19:AE19"/>
    <mergeCell ref="AF19:AJ19"/>
    <mergeCell ref="AK19:AN19"/>
    <mergeCell ref="AO19:AR19"/>
    <mergeCell ref="AX19:BA19"/>
    <mergeCell ref="AM27:BE27"/>
    <mergeCell ref="AC17:AQ17"/>
    <mergeCell ref="A18:AW18"/>
    <mergeCell ref="A19:A20"/>
    <mergeCell ref="B19:E19"/>
    <mergeCell ref="F19:J19"/>
    <mergeCell ref="K19:N19"/>
    <mergeCell ref="O19:S19"/>
    <mergeCell ref="AS19:AW19"/>
    <mergeCell ref="T19:W19"/>
    <mergeCell ref="X19:AA19"/>
    <mergeCell ref="Y25:AA25"/>
    <mergeCell ref="A27:R27"/>
    <mergeCell ref="U27:AG27"/>
    <mergeCell ref="A28:A29"/>
    <mergeCell ref="B28:C29"/>
    <mergeCell ref="AD28:AF29"/>
    <mergeCell ref="B11:H11"/>
    <mergeCell ref="Q11:AU11"/>
    <mergeCell ref="AV11:BC11"/>
    <mergeCell ref="BD11:BG11"/>
    <mergeCell ref="B12:J12"/>
    <mergeCell ref="Q12:AU12"/>
    <mergeCell ref="Q13:AU13"/>
    <mergeCell ref="Q14:AB14"/>
    <mergeCell ref="Q17:AB17"/>
    <mergeCell ref="B14:F14"/>
    <mergeCell ref="G14:M14"/>
    <mergeCell ref="AW14:BC14"/>
    <mergeCell ref="BD14:BG14"/>
    <mergeCell ref="AC15:AQ15"/>
    <mergeCell ref="BD15:BG15"/>
    <mergeCell ref="AC16:AQ16"/>
    <mergeCell ref="U28:Z29"/>
    <mergeCell ref="AA28:AC29"/>
    <mergeCell ref="AK28:AR29"/>
    <mergeCell ref="AS28:BA29"/>
    <mergeCell ref="BB28:BD29"/>
    <mergeCell ref="AV7:BC7"/>
    <mergeCell ref="BD7:BG7"/>
    <mergeCell ref="A2:BG2"/>
    <mergeCell ref="A3:BG3"/>
    <mergeCell ref="A4:BG4"/>
    <mergeCell ref="A5:BG5"/>
    <mergeCell ref="A6:BG6"/>
    <mergeCell ref="B7:I7"/>
    <mergeCell ref="Q7:T7"/>
    <mergeCell ref="X9:AU9"/>
    <mergeCell ref="X10:AU10"/>
    <mergeCell ref="U7:AB7"/>
    <mergeCell ref="AH7:AU7"/>
    <mergeCell ref="S8:AB8"/>
    <mergeCell ref="AH8:AU8"/>
    <mergeCell ref="AV9:BB9"/>
    <mergeCell ref="BD9:BG9"/>
    <mergeCell ref="B10:L10"/>
    <mergeCell ref="BC110:BD110"/>
    <mergeCell ref="BE110:BF110"/>
    <mergeCell ref="D110:AP110"/>
    <mergeCell ref="AQ110:AR110"/>
    <mergeCell ref="AS110:AT110"/>
    <mergeCell ref="AU110:AV110"/>
    <mergeCell ref="AW110:AX110"/>
    <mergeCell ref="AY110:AZ110"/>
    <mergeCell ref="BA110:BB110"/>
    <mergeCell ref="BC111:BD111"/>
    <mergeCell ref="BE111:BF111"/>
    <mergeCell ref="D111:AP111"/>
    <mergeCell ref="AQ111:AR111"/>
    <mergeCell ref="AS111:AT111"/>
    <mergeCell ref="AU111:AV111"/>
    <mergeCell ref="AW111:AX111"/>
    <mergeCell ref="AY111:AZ111"/>
    <mergeCell ref="BA111:BB111"/>
    <mergeCell ref="AU109:AV109"/>
    <mergeCell ref="AW109:AX109"/>
    <mergeCell ref="AY109:AZ109"/>
    <mergeCell ref="BA109:BB109"/>
    <mergeCell ref="BC109:BD109"/>
    <mergeCell ref="BE109:BF109"/>
    <mergeCell ref="AG109:AH109"/>
    <mergeCell ref="AI109:AJ109"/>
    <mergeCell ref="AK109:AL109"/>
    <mergeCell ref="AM109:AN109"/>
    <mergeCell ref="AO109:AP109"/>
    <mergeCell ref="AQ109:AR109"/>
    <mergeCell ref="AS109:AT109"/>
    <mergeCell ref="D109:T109"/>
    <mergeCell ref="U109:V109"/>
    <mergeCell ref="W109:X109"/>
    <mergeCell ref="Y109:Z109"/>
    <mergeCell ref="AA109:AB109"/>
    <mergeCell ref="AC109:AD109"/>
    <mergeCell ref="AE109:AF109"/>
    <mergeCell ref="AY102:AZ102"/>
    <mergeCell ref="BA102:BB102"/>
    <mergeCell ref="BC102:BD102"/>
    <mergeCell ref="BE102:BF102"/>
    <mergeCell ref="AY103:AZ103"/>
    <mergeCell ref="BE103:BF103"/>
    <mergeCell ref="E104:T104"/>
    <mergeCell ref="U104:V104"/>
    <mergeCell ref="W104:X104"/>
    <mergeCell ref="Y104:Z104"/>
    <mergeCell ref="AA104:AB104"/>
    <mergeCell ref="AC104:AD104"/>
    <mergeCell ref="AE104:AF104"/>
    <mergeCell ref="AU107:AV107"/>
    <mergeCell ref="AW107:AX107"/>
    <mergeCell ref="AG107:AH107"/>
    <mergeCell ref="AI107:AJ107"/>
    <mergeCell ref="AK107:AL107"/>
    <mergeCell ref="AM107:AN107"/>
    <mergeCell ref="AO107:AP107"/>
    <mergeCell ref="AQ107:AR107"/>
    <mergeCell ref="AS107:AT107"/>
    <mergeCell ref="E102:T102"/>
    <mergeCell ref="U102:V102"/>
    <mergeCell ref="W102:X102"/>
    <mergeCell ref="Y102:Z102"/>
    <mergeCell ref="AA102:AB102"/>
    <mergeCell ref="AC102:AD102"/>
    <mergeCell ref="AE102:AF102"/>
    <mergeCell ref="E103:T103"/>
    <mergeCell ref="U103:V103"/>
    <mergeCell ref="W103:X103"/>
    <mergeCell ref="AU101:AV101"/>
    <mergeCell ref="AW101:AX101"/>
    <mergeCell ref="AY101:AZ101"/>
    <mergeCell ref="BA101:BB101"/>
    <mergeCell ref="BC101:BD101"/>
    <mergeCell ref="BE101:BF101"/>
    <mergeCell ref="AG101:AH101"/>
    <mergeCell ref="AI101:AJ101"/>
    <mergeCell ref="AK101:AL101"/>
    <mergeCell ref="AM101:AN101"/>
    <mergeCell ref="AO101:AP101"/>
    <mergeCell ref="AQ101:AR101"/>
    <mergeCell ref="AS101:AT101"/>
    <mergeCell ref="E101:T101"/>
    <mergeCell ref="U101:V101"/>
    <mergeCell ref="W101:X101"/>
    <mergeCell ref="Y101:Z101"/>
    <mergeCell ref="AA101:AB101"/>
    <mergeCell ref="AC101:AD101"/>
    <mergeCell ref="AE101:AF101"/>
    <mergeCell ref="Y103:Z103"/>
    <mergeCell ref="AA103:AB103"/>
    <mergeCell ref="AC103:AD103"/>
    <mergeCell ref="AE103:AF103"/>
    <mergeCell ref="AU104:AV104"/>
    <mergeCell ref="AW104:AX104"/>
    <mergeCell ref="AG104:AH104"/>
    <mergeCell ref="AI104:AJ104"/>
    <mergeCell ref="AK104:AL104"/>
    <mergeCell ref="AM104:AN104"/>
    <mergeCell ref="AO104:AP104"/>
    <mergeCell ref="AQ104:AR104"/>
    <mergeCell ref="AS104:AT104"/>
    <mergeCell ref="AG102:AH102"/>
    <mergeCell ref="AI102:AJ102"/>
    <mergeCell ref="AK102:AL102"/>
    <mergeCell ref="AM102:AN102"/>
    <mergeCell ref="AO102:AP102"/>
    <mergeCell ref="AQ102:AR102"/>
    <mergeCell ref="AS102:AT102"/>
    <mergeCell ref="AU102:AV102"/>
    <mergeCell ref="AW102:AX102"/>
    <mergeCell ref="AY113:AZ113"/>
    <mergeCell ref="BA113:BB113"/>
    <mergeCell ref="BC114:BD114"/>
    <mergeCell ref="BE114:BF114"/>
    <mergeCell ref="D114:AP114"/>
    <mergeCell ref="AQ114:AR114"/>
    <mergeCell ref="AS114:AT114"/>
    <mergeCell ref="AU114:AV114"/>
    <mergeCell ref="AW114:AX114"/>
    <mergeCell ref="AY114:AZ114"/>
    <mergeCell ref="BA114:BB114"/>
    <mergeCell ref="AE116:AF116"/>
    <mergeCell ref="AG116:AH116"/>
    <mergeCell ref="AU103:AV103"/>
    <mergeCell ref="AW103:AX103"/>
    <mergeCell ref="AG103:AH103"/>
    <mergeCell ref="AI103:AJ103"/>
    <mergeCell ref="AK103:AL103"/>
    <mergeCell ref="AM103:AN103"/>
    <mergeCell ref="AO103:AP103"/>
    <mergeCell ref="AQ103:AR103"/>
    <mergeCell ref="AS103:AT103"/>
    <mergeCell ref="BA103:BB103"/>
    <mergeCell ref="BC103:BD103"/>
    <mergeCell ref="AY104:AZ104"/>
    <mergeCell ref="BA104:BB104"/>
    <mergeCell ref="BC104:BD104"/>
    <mergeCell ref="BE104:BF104"/>
    <mergeCell ref="AU108:AV108"/>
    <mergeCell ref="AW108:AX108"/>
    <mergeCell ref="AG108:AH108"/>
    <mergeCell ref="AI108:AJ108"/>
    <mergeCell ref="D115:BF115"/>
    <mergeCell ref="E116:T116"/>
    <mergeCell ref="U116:V116"/>
    <mergeCell ref="W116:X116"/>
    <mergeCell ref="Y116:Z116"/>
    <mergeCell ref="AA116:AB116"/>
    <mergeCell ref="AC116:AD116"/>
    <mergeCell ref="AH122:AU122"/>
    <mergeCell ref="AW123:AY123"/>
    <mergeCell ref="AI116:BF116"/>
    <mergeCell ref="G118:BF118"/>
    <mergeCell ref="G119:N119"/>
    <mergeCell ref="X119:AC119"/>
    <mergeCell ref="Q120:T120"/>
    <mergeCell ref="X122:AB122"/>
    <mergeCell ref="Q123:T123"/>
    <mergeCell ref="BC112:BD112"/>
    <mergeCell ref="BE112:BF112"/>
    <mergeCell ref="D112:AP112"/>
    <mergeCell ref="AQ112:AR112"/>
    <mergeCell ref="AS112:AT112"/>
    <mergeCell ref="AU112:AV112"/>
    <mergeCell ref="AW112:AX112"/>
    <mergeCell ref="AY112:AZ112"/>
    <mergeCell ref="BA112:BB112"/>
    <mergeCell ref="BC113:BD113"/>
    <mergeCell ref="BE113:BF113"/>
    <mergeCell ref="D113:AP113"/>
    <mergeCell ref="AQ113:AR113"/>
    <mergeCell ref="AS113:AT113"/>
    <mergeCell ref="AU113:AV113"/>
    <mergeCell ref="AW113:AX113"/>
    <mergeCell ref="BA107:BB107"/>
    <mergeCell ref="BC107:BD107"/>
    <mergeCell ref="AY108:AZ108"/>
    <mergeCell ref="BA108:BB108"/>
    <mergeCell ref="BC108:BD108"/>
    <mergeCell ref="BE108:BF108"/>
    <mergeCell ref="AU106:AV106"/>
    <mergeCell ref="AW106:AX106"/>
    <mergeCell ref="AY106:AZ106"/>
    <mergeCell ref="BA106:BB106"/>
    <mergeCell ref="BC106:BD106"/>
    <mergeCell ref="BE106:BF106"/>
    <mergeCell ref="AY107:AZ107"/>
    <mergeCell ref="BE107:BF107"/>
    <mergeCell ref="D108:T108"/>
    <mergeCell ref="U108:V108"/>
    <mergeCell ref="W108:X108"/>
    <mergeCell ref="Y108:Z108"/>
    <mergeCell ref="AA108:AB108"/>
    <mergeCell ref="AC108:AD108"/>
    <mergeCell ref="AE108:AF108"/>
    <mergeCell ref="AK108:AL108"/>
    <mergeCell ref="AM108:AN108"/>
    <mergeCell ref="AO108:AP108"/>
    <mergeCell ref="AQ108:AR108"/>
    <mergeCell ref="AS108:AT108"/>
    <mergeCell ref="E106:T106"/>
    <mergeCell ref="U106:V106"/>
    <mergeCell ref="W106:X106"/>
    <mergeCell ref="Y106:Z106"/>
    <mergeCell ref="AA106:AB106"/>
    <mergeCell ref="AC106:AD106"/>
    <mergeCell ref="BA105:BB105"/>
    <mergeCell ref="BC105:BD105"/>
    <mergeCell ref="BE105:BF105"/>
    <mergeCell ref="AG105:AH105"/>
    <mergeCell ref="AI105:AJ105"/>
    <mergeCell ref="AK105:AL105"/>
    <mergeCell ref="AM105:AN105"/>
    <mergeCell ref="AO105:AP105"/>
    <mergeCell ref="AQ105:AR105"/>
    <mergeCell ref="AS105:AT105"/>
    <mergeCell ref="E105:T105"/>
    <mergeCell ref="U105:V105"/>
    <mergeCell ref="W105:X105"/>
    <mergeCell ref="Y105:Z105"/>
    <mergeCell ref="AA105:AB105"/>
    <mergeCell ref="AC105:AD105"/>
    <mergeCell ref="AE105:AF105"/>
    <mergeCell ref="AE106:AF106"/>
    <mergeCell ref="D107:T107"/>
    <mergeCell ref="U107:V107"/>
    <mergeCell ref="W107:X107"/>
    <mergeCell ref="Y107:Z107"/>
    <mergeCell ref="AA107:AB107"/>
    <mergeCell ref="AC107:AD107"/>
    <mergeCell ref="AE107:AF107"/>
    <mergeCell ref="AU105:AV105"/>
    <mergeCell ref="AW105:AX105"/>
    <mergeCell ref="AY105:AZ105"/>
    <mergeCell ref="AG106:AH106"/>
    <mergeCell ref="AI106:AJ106"/>
    <mergeCell ref="AK106:AL106"/>
    <mergeCell ref="AM106:AN106"/>
    <mergeCell ref="AO106:AP106"/>
    <mergeCell ref="AQ106:AR106"/>
    <mergeCell ref="AS106:AT106"/>
    <mergeCell ref="E100:T100"/>
    <mergeCell ref="U100:V100"/>
    <mergeCell ref="W100:X100"/>
    <mergeCell ref="Y100:Z100"/>
    <mergeCell ref="AA100:AB100"/>
    <mergeCell ref="AC100:AD100"/>
    <mergeCell ref="AE100:AF100"/>
    <mergeCell ref="E99:T99"/>
    <mergeCell ref="U99:V99"/>
    <mergeCell ref="W99:X99"/>
    <mergeCell ref="Y99:Z99"/>
    <mergeCell ref="AA99:AB99"/>
    <mergeCell ref="AC99:AD99"/>
    <mergeCell ref="AE99:AF99"/>
    <mergeCell ref="AU100:AV100"/>
    <mergeCell ref="AW100:AX100"/>
    <mergeCell ref="AG100:AH100"/>
    <mergeCell ref="AS100:AT100"/>
    <mergeCell ref="AE98:AF98"/>
    <mergeCell ref="AG97:AH97"/>
    <mergeCell ref="AI97:AJ97"/>
    <mergeCell ref="AK97:AL97"/>
    <mergeCell ref="U97:V97"/>
    <mergeCell ref="W97:X97"/>
    <mergeCell ref="Y97:Z97"/>
    <mergeCell ref="AA97:AB97"/>
    <mergeCell ref="AC97:AD97"/>
    <mergeCell ref="AE97:AF97"/>
    <mergeCell ref="AU97:AV97"/>
    <mergeCell ref="AW97:AX97"/>
    <mergeCell ref="BA97:BB97"/>
    <mergeCell ref="BA100:BB100"/>
    <mergeCell ref="BC100:BD100"/>
    <mergeCell ref="BE100:BF100"/>
    <mergeCell ref="AU98:AV98"/>
    <mergeCell ref="AW98:AX98"/>
    <mergeCell ref="AY98:AZ98"/>
    <mergeCell ref="BA98:BB98"/>
    <mergeCell ref="BC98:BD98"/>
    <mergeCell ref="BE98:BF98"/>
    <mergeCell ref="AY99:AZ99"/>
    <mergeCell ref="BE99:BF99"/>
    <mergeCell ref="AY100:AZ100"/>
    <mergeCell ref="BA99:BB99"/>
    <mergeCell ref="BC99:BD99"/>
    <mergeCell ref="AI100:AJ100"/>
    <mergeCell ref="AQ96:AR96"/>
    <mergeCell ref="AK100:AL100"/>
    <mergeCell ref="AM100:AN100"/>
    <mergeCell ref="AQ99:AR99"/>
    <mergeCell ref="AS99:AT99"/>
    <mergeCell ref="AO100:AP100"/>
    <mergeCell ref="AQ100:AR100"/>
    <mergeCell ref="AG98:AH98"/>
    <mergeCell ref="AI98:AJ98"/>
    <mergeCell ref="AK98:AL98"/>
    <mergeCell ref="AM98:AN98"/>
    <mergeCell ref="AO98:AP98"/>
    <mergeCell ref="AQ98:AR98"/>
    <mergeCell ref="AS98:AT98"/>
    <mergeCell ref="AG99:AH99"/>
    <mergeCell ref="AI99:AJ99"/>
    <mergeCell ref="AK99:AL99"/>
    <mergeCell ref="AM99:AN99"/>
    <mergeCell ref="AO99:AP99"/>
    <mergeCell ref="E96:T96"/>
    <mergeCell ref="U96:V96"/>
    <mergeCell ref="W96:X96"/>
    <mergeCell ref="Y96:Z96"/>
    <mergeCell ref="AA96:AB96"/>
    <mergeCell ref="AC96:AD96"/>
    <mergeCell ref="AY93:AZ93"/>
    <mergeCell ref="AC94:AD94"/>
    <mergeCell ref="AE94:AF94"/>
    <mergeCell ref="AS94:AT94"/>
    <mergeCell ref="AC93:AD93"/>
    <mergeCell ref="AE93:AF93"/>
    <mergeCell ref="D95:BF95"/>
    <mergeCell ref="AY96:AZ96"/>
    <mergeCell ref="BA96:BB96"/>
    <mergeCell ref="D94:T94"/>
    <mergeCell ref="AU99:AV99"/>
    <mergeCell ref="AW99:AX99"/>
    <mergeCell ref="AY97:AZ97"/>
    <mergeCell ref="E98:T98"/>
    <mergeCell ref="U98:V98"/>
    <mergeCell ref="W98:X98"/>
    <mergeCell ref="Y98:Z98"/>
    <mergeCell ref="AA98:AB98"/>
    <mergeCell ref="AC98:AD98"/>
    <mergeCell ref="U94:V94"/>
    <mergeCell ref="BE97:BF97"/>
    <mergeCell ref="AM97:AN97"/>
    <mergeCell ref="AO97:AP97"/>
    <mergeCell ref="AQ97:AR97"/>
    <mergeCell ref="AS97:AT97"/>
    <mergeCell ref="E97:T97"/>
    <mergeCell ref="AG94:AH94"/>
    <mergeCell ref="AI94:AJ94"/>
    <mergeCell ref="AK94:AL94"/>
    <mergeCell ref="AM94:AN94"/>
    <mergeCell ref="AO94:AP94"/>
    <mergeCell ref="AQ94:AR94"/>
    <mergeCell ref="W94:X94"/>
    <mergeCell ref="Y94:Z94"/>
    <mergeCell ref="AK93:AL93"/>
    <mergeCell ref="AM93:AN93"/>
    <mergeCell ref="AO93:AP93"/>
    <mergeCell ref="AQ93:AR93"/>
    <mergeCell ref="BC97:BD97"/>
    <mergeCell ref="BC96:BD96"/>
    <mergeCell ref="AG92:AH92"/>
    <mergeCell ref="AI92:AJ92"/>
    <mergeCell ref="AK92:AL92"/>
    <mergeCell ref="AM92:AN92"/>
    <mergeCell ref="AO92:AP92"/>
    <mergeCell ref="AQ92:AR92"/>
    <mergeCell ref="AS92:AT92"/>
    <mergeCell ref="BA93:BB93"/>
    <mergeCell ref="BC93:BD93"/>
    <mergeCell ref="AU94:AV94"/>
    <mergeCell ref="AS96:AT96"/>
    <mergeCell ref="AU96:AV96"/>
    <mergeCell ref="AE96:AF96"/>
    <mergeCell ref="AG96:AH96"/>
    <mergeCell ref="AI96:AJ96"/>
    <mergeCell ref="AK96:AL96"/>
    <mergeCell ref="AM96:AN96"/>
    <mergeCell ref="AO96:AP96"/>
    <mergeCell ref="E93:T93"/>
    <mergeCell ref="U93:V93"/>
    <mergeCell ref="W93:X93"/>
    <mergeCell ref="Y93:Z93"/>
    <mergeCell ref="AA93:AB93"/>
    <mergeCell ref="BE96:BF96"/>
    <mergeCell ref="E92:T92"/>
    <mergeCell ref="U92:V92"/>
    <mergeCell ref="W92:X92"/>
    <mergeCell ref="Y92:Z92"/>
    <mergeCell ref="AA92:AB92"/>
    <mergeCell ref="AC92:AD92"/>
    <mergeCell ref="AE92:AF92"/>
    <mergeCell ref="AU92:AV92"/>
    <mergeCell ref="AW92:AX92"/>
    <mergeCell ref="AY92:AZ92"/>
    <mergeCell ref="BA92:BB92"/>
    <mergeCell ref="BC92:BD92"/>
    <mergeCell ref="BE92:BF92"/>
    <mergeCell ref="BE93:BF93"/>
    <mergeCell ref="AS93:AT93"/>
    <mergeCell ref="AW93:AX93"/>
    <mergeCell ref="AU93:AV93"/>
    <mergeCell ref="AW94:AX94"/>
    <mergeCell ref="AY94:AZ94"/>
    <mergeCell ref="BA94:BB94"/>
    <mergeCell ref="BC94:BD94"/>
    <mergeCell ref="AA94:AB94"/>
    <mergeCell ref="AG93:AH93"/>
    <mergeCell ref="AI93:AJ93"/>
    <mergeCell ref="BE94:BF94"/>
    <mergeCell ref="AW96:AX96"/>
    <mergeCell ref="AW91:AX91"/>
    <mergeCell ref="AY91:AZ91"/>
    <mergeCell ref="BA91:BB91"/>
    <mergeCell ref="BC91:BD91"/>
    <mergeCell ref="BE91:BF91"/>
    <mergeCell ref="AG91:AH91"/>
    <mergeCell ref="AI91:AJ91"/>
    <mergeCell ref="AK91:AL91"/>
    <mergeCell ref="AM91:AN91"/>
    <mergeCell ref="AO91:AP91"/>
    <mergeCell ref="AQ91:AR91"/>
    <mergeCell ref="AS91:AT91"/>
    <mergeCell ref="E91:T91"/>
    <mergeCell ref="U91:V91"/>
    <mergeCell ref="W91:X91"/>
    <mergeCell ref="Y91:Z91"/>
    <mergeCell ref="AA91:AB91"/>
    <mergeCell ref="AC91:AD91"/>
    <mergeCell ref="AE91:AF91"/>
    <mergeCell ref="AQ90:AR90"/>
    <mergeCell ref="AS90:AT90"/>
    <mergeCell ref="AC90:AD90"/>
    <mergeCell ref="AE90:AF90"/>
    <mergeCell ref="AG90:AH90"/>
    <mergeCell ref="AI90:AJ90"/>
    <mergeCell ref="AK90:AL90"/>
    <mergeCell ref="AM90:AN90"/>
    <mergeCell ref="AO90:AP90"/>
    <mergeCell ref="AC89:AD89"/>
    <mergeCell ref="AE89:AF89"/>
    <mergeCell ref="E90:T90"/>
    <mergeCell ref="U90:V90"/>
    <mergeCell ref="W90:X90"/>
    <mergeCell ref="Y90:Z90"/>
    <mergeCell ref="AA90:AB90"/>
    <mergeCell ref="AU91:AV91"/>
    <mergeCell ref="AU90:AV90"/>
    <mergeCell ref="AU89:AV89"/>
    <mergeCell ref="AS89:AT89"/>
    <mergeCell ref="E83:T83"/>
    <mergeCell ref="U83:V83"/>
    <mergeCell ref="W83:X83"/>
    <mergeCell ref="Y83:Z83"/>
    <mergeCell ref="AA83:AB83"/>
    <mergeCell ref="AC83:AD83"/>
    <mergeCell ref="AE83:AF83"/>
    <mergeCell ref="AU86:AV86"/>
    <mergeCell ref="AW86:AX86"/>
    <mergeCell ref="AG86:AH86"/>
    <mergeCell ref="AI86:AJ86"/>
    <mergeCell ref="AK86:AL86"/>
    <mergeCell ref="AM86:AN86"/>
    <mergeCell ref="AO86:AP86"/>
    <mergeCell ref="AQ86:AR86"/>
    <mergeCell ref="AS86:AT86"/>
    <mergeCell ref="D85:T85"/>
    <mergeCell ref="U85:V85"/>
    <mergeCell ref="W85:X85"/>
    <mergeCell ref="Y85:Z85"/>
    <mergeCell ref="AA85:AB85"/>
    <mergeCell ref="AC85:AD85"/>
    <mergeCell ref="AE85:AF85"/>
    <mergeCell ref="D86:T86"/>
    <mergeCell ref="U86:V86"/>
    <mergeCell ref="W86:X86"/>
    <mergeCell ref="Y86:Z86"/>
    <mergeCell ref="AA86:AB86"/>
    <mergeCell ref="AC86:AD86"/>
    <mergeCell ref="AE86:AF86"/>
    <mergeCell ref="AI85:AJ85"/>
    <mergeCell ref="AK85:AL85"/>
    <mergeCell ref="AM81:AN81"/>
    <mergeCell ref="AO81:AP81"/>
    <mergeCell ref="AQ81:AR81"/>
    <mergeCell ref="AS81:AT81"/>
    <mergeCell ref="BA82:BB82"/>
    <mergeCell ref="BC82:BD82"/>
    <mergeCell ref="AY83:AZ83"/>
    <mergeCell ref="BA83:BB83"/>
    <mergeCell ref="BC83:BD83"/>
    <mergeCell ref="BE83:BF83"/>
    <mergeCell ref="AU81:AV81"/>
    <mergeCell ref="AW81:AX81"/>
    <mergeCell ref="AY81:AZ81"/>
    <mergeCell ref="BA81:BB81"/>
    <mergeCell ref="BC81:BD81"/>
    <mergeCell ref="BE81:BF81"/>
    <mergeCell ref="AY82:AZ82"/>
    <mergeCell ref="BE82:BF82"/>
    <mergeCell ref="AU82:AV82"/>
    <mergeCell ref="AW82:AX82"/>
    <mergeCell ref="AU80:AV80"/>
    <mergeCell ref="AW80:AX80"/>
    <mergeCell ref="AY80:AZ80"/>
    <mergeCell ref="BA80:BB80"/>
    <mergeCell ref="BC80:BD80"/>
    <mergeCell ref="BE80:BF80"/>
    <mergeCell ref="AG80:AH80"/>
    <mergeCell ref="AI80:AJ80"/>
    <mergeCell ref="AK80:AL80"/>
    <mergeCell ref="AM80:AN80"/>
    <mergeCell ref="AO80:AP80"/>
    <mergeCell ref="AQ80:AR80"/>
    <mergeCell ref="AS80:AT80"/>
    <mergeCell ref="E80:T80"/>
    <mergeCell ref="U80:V80"/>
    <mergeCell ref="W80:X80"/>
    <mergeCell ref="Y80:Z80"/>
    <mergeCell ref="AA80:AB80"/>
    <mergeCell ref="AC80:AD80"/>
    <mergeCell ref="AE80:AF80"/>
    <mergeCell ref="AW90:AX90"/>
    <mergeCell ref="AY90:AZ90"/>
    <mergeCell ref="BA90:BB90"/>
    <mergeCell ref="BC90:BD90"/>
    <mergeCell ref="BE90:BF90"/>
    <mergeCell ref="E81:T81"/>
    <mergeCell ref="U81:V81"/>
    <mergeCell ref="W81:X81"/>
    <mergeCell ref="Y81:Z81"/>
    <mergeCell ref="AA81:AB81"/>
    <mergeCell ref="AC81:AD81"/>
    <mergeCell ref="AE81:AF81"/>
    <mergeCell ref="E82:T82"/>
    <mergeCell ref="U82:V82"/>
    <mergeCell ref="W82:X82"/>
    <mergeCell ref="Y82:Z82"/>
    <mergeCell ref="AA82:AB82"/>
    <mergeCell ref="AC82:AD82"/>
    <mergeCell ref="AE82:AF82"/>
    <mergeCell ref="AU83:AV83"/>
    <mergeCell ref="AW83:AX83"/>
    <mergeCell ref="AG83:AH83"/>
    <mergeCell ref="AI83:AJ83"/>
    <mergeCell ref="AK83:AL83"/>
    <mergeCell ref="AM83:AN83"/>
    <mergeCell ref="AO83:AP83"/>
    <mergeCell ref="AQ83:AR83"/>
    <mergeCell ref="AS83:AT83"/>
    <mergeCell ref="AG81:AH81"/>
    <mergeCell ref="AI81:AJ81"/>
    <mergeCell ref="AK81:AL81"/>
    <mergeCell ref="AG85:AH85"/>
    <mergeCell ref="AM85:AN85"/>
    <mergeCell ref="AO85:AP85"/>
    <mergeCell ref="AQ85:AR85"/>
    <mergeCell ref="AS85:AT85"/>
    <mergeCell ref="BA86:BB86"/>
    <mergeCell ref="BC86:BD86"/>
    <mergeCell ref="AU85:AV85"/>
    <mergeCell ref="AW85:AX85"/>
    <mergeCell ref="AY85:AZ85"/>
    <mergeCell ref="BA85:BB85"/>
    <mergeCell ref="BC85:BD85"/>
    <mergeCell ref="BE85:BF85"/>
    <mergeCell ref="AY86:AZ86"/>
    <mergeCell ref="BE86:BF86"/>
    <mergeCell ref="AU84:AV84"/>
    <mergeCell ref="AW84:AX84"/>
    <mergeCell ref="AY84:AZ84"/>
    <mergeCell ref="BA84:BB84"/>
    <mergeCell ref="BC84:BD84"/>
    <mergeCell ref="BE84:BF84"/>
    <mergeCell ref="AW89:AX89"/>
    <mergeCell ref="AY89:AZ89"/>
    <mergeCell ref="BA89:BB89"/>
    <mergeCell ref="BC89:BD89"/>
    <mergeCell ref="D87:BF87"/>
    <mergeCell ref="D88:BF88"/>
    <mergeCell ref="E89:T89"/>
    <mergeCell ref="U89:V89"/>
    <mergeCell ref="W89:X89"/>
    <mergeCell ref="Y89:Z89"/>
    <mergeCell ref="AA89:AB89"/>
    <mergeCell ref="BE89:BF89"/>
    <mergeCell ref="AG84:AH84"/>
    <mergeCell ref="AI84:AJ84"/>
    <mergeCell ref="AK84:AL84"/>
    <mergeCell ref="AM84:AN84"/>
    <mergeCell ref="AO84:AP84"/>
    <mergeCell ref="AQ84:AR84"/>
    <mergeCell ref="AS84:AT84"/>
    <mergeCell ref="E84:T84"/>
    <mergeCell ref="U84:V84"/>
    <mergeCell ref="W84:X84"/>
    <mergeCell ref="Y84:Z84"/>
    <mergeCell ref="AA84:AB84"/>
    <mergeCell ref="AC84:AD84"/>
    <mergeCell ref="AE84:AF84"/>
    <mergeCell ref="AG89:AH89"/>
    <mergeCell ref="AI89:AJ89"/>
    <mergeCell ref="AK89:AL89"/>
    <mergeCell ref="AM89:AN89"/>
    <mergeCell ref="AO89:AP89"/>
    <mergeCell ref="AQ89:AR89"/>
  </mergeCells>
  <pageMargins left="1.2204724409448819" right="0" top="0" bottom="0" header="0" footer="0"/>
  <pageSetup paperSize="8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0"/>
  <sheetViews>
    <sheetView workbookViewId="0"/>
  </sheetViews>
  <sheetFormatPr defaultColWidth="14.42578125" defaultRowHeight="15" customHeight="1"/>
  <cols>
    <col min="1" max="2" width="4.42578125" customWidth="1"/>
    <col min="3" max="3" width="3.5703125" customWidth="1"/>
    <col min="4" max="4" width="10.140625" customWidth="1"/>
    <col min="5" max="19" width="4.42578125" customWidth="1"/>
    <col min="20" max="20" width="6.28515625" customWidth="1"/>
    <col min="21" max="21" width="3.85546875" customWidth="1"/>
    <col min="22" max="22" width="4.42578125" customWidth="1"/>
    <col min="23" max="23" width="5.42578125" customWidth="1"/>
    <col min="24" max="24" width="4.5703125" customWidth="1"/>
    <col min="25" max="26" width="5.28515625" customWidth="1"/>
    <col min="27" max="27" width="5.85546875" customWidth="1"/>
    <col min="28" max="29" width="4.42578125" customWidth="1"/>
    <col min="30" max="30" width="8.42578125" customWidth="1"/>
    <col min="31" max="31" width="4.42578125" customWidth="1"/>
    <col min="32" max="32" width="7.28515625" customWidth="1"/>
    <col min="33" max="33" width="4.42578125" customWidth="1"/>
    <col min="34" max="34" width="6.7109375" customWidth="1"/>
    <col min="35" max="53" width="4.42578125" customWidth="1"/>
    <col min="54" max="54" width="3.28515625" customWidth="1"/>
    <col min="55" max="55" width="3.42578125" customWidth="1"/>
    <col min="56" max="56" width="5.42578125" customWidth="1"/>
    <col min="57" max="57" width="4.42578125" customWidth="1"/>
    <col min="58" max="58" width="5" customWidth="1"/>
    <col min="59" max="59" width="6.140625" customWidth="1"/>
    <col min="60" max="60" width="11.85546875" customWidth="1"/>
    <col min="61" max="61" width="8.28515625" customWidth="1"/>
    <col min="62" max="62" width="5" customWidth="1"/>
    <col min="63" max="70" width="10.140625" customWidth="1"/>
  </cols>
  <sheetData>
    <row r="1" spans="1:70" ht="12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194"/>
      <c r="N1" s="194"/>
      <c r="O1" s="198"/>
      <c r="P1" s="198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195"/>
      <c r="AC1" s="195"/>
      <c r="AD1" s="195"/>
      <c r="AE1" s="19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</row>
    <row r="2" spans="1:70" ht="29.25" customHeight="1">
      <c r="A2" s="736" t="s">
        <v>0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29"/>
      <c r="AF2" s="529"/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29"/>
      <c r="AU2" s="529"/>
      <c r="AV2" s="529"/>
      <c r="AW2" s="529"/>
      <c r="AX2" s="529"/>
      <c r="AY2" s="529"/>
      <c r="AZ2" s="529"/>
      <c r="BA2" s="529"/>
      <c r="BB2" s="529"/>
      <c r="BC2" s="529"/>
      <c r="BD2" s="529"/>
      <c r="BE2" s="529"/>
      <c r="BF2" s="529"/>
      <c r="BG2" s="529"/>
      <c r="BH2" s="529"/>
      <c r="BI2" s="529"/>
      <c r="BJ2" s="529"/>
      <c r="BK2" s="5"/>
      <c r="BL2" s="5"/>
      <c r="BM2" s="5"/>
      <c r="BN2" s="5"/>
      <c r="BO2" s="5"/>
      <c r="BP2" s="5"/>
      <c r="BQ2" s="5"/>
      <c r="BR2" s="5"/>
    </row>
    <row r="3" spans="1:70" ht="31.5" customHeight="1">
      <c r="A3" s="908" t="s">
        <v>506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29"/>
      <c r="AD3" s="529"/>
      <c r="AE3" s="529"/>
      <c r="AF3" s="529"/>
      <c r="AG3" s="529"/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29"/>
      <c r="AS3" s="529"/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29"/>
      <c r="BE3" s="529"/>
      <c r="BF3" s="529"/>
      <c r="BG3" s="529"/>
      <c r="BH3" s="529"/>
      <c r="BI3" s="529"/>
      <c r="BJ3" s="529"/>
      <c r="BK3" s="359"/>
      <c r="BL3" s="359"/>
      <c r="BM3" s="8"/>
      <c r="BN3" s="8"/>
      <c r="BO3" s="8"/>
      <c r="BP3" s="8"/>
      <c r="BQ3" s="8"/>
      <c r="BR3" s="8"/>
    </row>
    <row r="4" spans="1:70" ht="52.5" customHeight="1">
      <c r="A4" s="737" t="s">
        <v>2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29"/>
      <c r="P4" s="529"/>
      <c r="Q4" s="529"/>
      <c r="R4" s="529"/>
      <c r="S4" s="529"/>
      <c r="T4" s="529"/>
      <c r="U4" s="529"/>
      <c r="V4" s="529"/>
      <c r="W4" s="529"/>
      <c r="X4" s="529"/>
      <c r="Y4" s="529"/>
      <c r="Z4" s="529"/>
      <c r="AA4" s="529"/>
      <c r="AB4" s="529"/>
      <c r="AC4" s="529"/>
      <c r="AD4" s="529"/>
      <c r="AE4" s="529"/>
      <c r="AF4" s="529"/>
      <c r="AG4" s="529"/>
      <c r="AH4" s="529"/>
      <c r="AI4" s="529"/>
      <c r="AJ4" s="529"/>
      <c r="AK4" s="529"/>
      <c r="AL4" s="529"/>
      <c r="AM4" s="529"/>
      <c r="AN4" s="529"/>
      <c r="AO4" s="529"/>
      <c r="AP4" s="529"/>
      <c r="AQ4" s="529"/>
      <c r="AR4" s="529"/>
      <c r="AS4" s="529"/>
      <c r="AT4" s="529"/>
      <c r="AU4" s="529"/>
      <c r="AV4" s="529"/>
      <c r="AW4" s="529"/>
      <c r="AX4" s="529"/>
      <c r="AY4" s="529"/>
      <c r="AZ4" s="529"/>
      <c r="BA4" s="529"/>
      <c r="BB4" s="529"/>
      <c r="BC4" s="529"/>
      <c r="BD4" s="529"/>
      <c r="BE4" s="529"/>
      <c r="BF4" s="529"/>
      <c r="BG4" s="529"/>
      <c r="BH4" s="529"/>
      <c r="BI4" s="529"/>
      <c r="BJ4" s="529"/>
      <c r="BK4" s="5"/>
      <c r="BL4" s="5"/>
      <c r="BM4" s="5"/>
      <c r="BN4" s="5"/>
      <c r="BO4" s="5"/>
      <c r="BP4" s="5"/>
      <c r="BQ4" s="5"/>
      <c r="BR4" s="5"/>
    </row>
    <row r="5" spans="1:70" ht="42" customHeight="1">
      <c r="A5" s="737" t="s">
        <v>507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  <c r="AK5" s="529"/>
      <c r="AL5" s="529"/>
      <c r="AM5" s="529"/>
      <c r="AN5" s="529"/>
      <c r="AO5" s="529"/>
      <c r="AP5" s="529"/>
      <c r="AQ5" s="529"/>
      <c r="AR5" s="529"/>
      <c r="AS5" s="529"/>
      <c r="AT5" s="529"/>
      <c r="AU5" s="529"/>
      <c r="AV5" s="529"/>
      <c r="AW5" s="529"/>
      <c r="AX5" s="529"/>
      <c r="AY5" s="529"/>
      <c r="AZ5" s="529"/>
      <c r="BA5" s="529"/>
      <c r="BB5" s="529"/>
      <c r="BC5" s="529"/>
      <c r="BD5" s="529"/>
      <c r="BE5" s="529"/>
      <c r="BF5" s="529"/>
      <c r="BG5" s="529"/>
      <c r="BH5" s="529"/>
      <c r="BI5" s="529"/>
      <c r="BJ5" s="529"/>
      <c r="BK5" s="5"/>
      <c r="BL5" s="5"/>
      <c r="BM5" s="5"/>
      <c r="BN5" s="5"/>
      <c r="BO5" s="5"/>
      <c r="BP5" s="5"/>
      <c r="BQ5" s="5"/>
      <c r="BR5" s="5"/>
    </row>
    <row r="6" spans="1:70" ht="36.75" customHeight="1">
      <c r="A6" s="90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29"/>
      <c r="AD6" s="529"/>
      <c r="AE6" s="529"/>
      <c r="AF6" s="529"/>
      <c r="AG6" s="529"/>
      <c r="AH6" s="529"/>
      <c r="AI6" s="529"/>
      <c r="AJ6" s="529"/>
      <c r="AK6" s="529"/>
      <c r="AL6" s="529"/>
      <c r="AM6" s="529"/>
      <c r="AN6" s="529"/>
      <c r="AO6" s="529"/>
      <c r="AP6" s="529"/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29"/>
      <c r="BB6" s="529"/>
      <c r="BC6" s="529"/>
      <c r="BD6" s="529"/>
      <c r="BE6" s="529"/>
      <c r="BF6" s="529"/>
      <c r="BG6" s="529"/>
      <c r="BH6" s="529"/>
      <c r="BI6" s="529"/>
      <c r="BJ6" s="529"/>
      <c r="BK6" s="11"/>
      <c r="BL6" s="11"/>
      <c r="BM6" s="12"/>
      <c r="BN6" s="12"/>
      <c r="BO6" s="12"/>
      <c r="BP6" s="12"/>
      <c r="BQ6" s="12"/>
      <c r="BR6" s="12"/>
    </row>
    <row r="7" spans="1:70" ht="22.5" customHeight="1">
      <c r="A7" s="5"/>
      <c r="B7" s="961" t="s">
        <v>508</v>
      </c>
      <c r="C7" s="529"/>
      <c r="D7" s="529"/>
      <c r="E7" s="529"/>
      <c r="F7" s="529"/>
      <c r="G7" s="529"/>
      <c r="H7" s="529"/>
      <c r="I7" s="529"/>
      <c r="J7" s="239"/>
      <c r="K7" s="239"/>
      <c r="L7" s="239"/>
      <c r="M7" s="239"/>
      <c r="N7" s="239"/>
      <c r="O7" s="243"/>
      <c r="P7" s="243"/>
      <c r="Q7" s="740" t="s">
        <v>5</v>
      </c>
      <c r="R7" s="529"/>
      <c r="S7" s="529"/>
      <c r="T7" s="529"/>
      <c r="U7" s="741" t="s">
        <v>6</v>
      </c>
      <c r="V7" s="523"/>
      <c r="W7" s="523"/>
      <c r="X7" s="523"/>
      <c r="Y7" s="523"/>
      <c r="Z7" s="523"/>
      <c r="AA7" s="523"/>
      <c r="AB7" s="523"/>
      <c r="AC7" s="245" t="s">
        <v>7</v>
      </c>
      <c r="AD7" s="245"/>
      <c r="AE7" s="245"/>
      <c r="AF7" s="245"/>
      <c r="AG7" s="245"/>
      <c r="AH7" s="742" t="s">
        <v>8</v>
      </c>
      <c r="AI7" s="523"/>
      <c r="AJ7" s="523"/>
      <c r="AK7" s="523"/>
      <c r="AL7" s="523"/>
      <c r="AM7" s="523"/>
      <c r="AN7" s="523"/>
      <c r="AO7" s="523"/>
      <c r="AP7" s="523"/>
      <c r="AQ7" s="523"/>
      <c r="AR7" s="523"/>
      <c r="AS7" s="523"/>
      <c r="AT7" s="523"/>
      <c r="AU7" s="523"/>
      <c r="AV7" s="743" t="s">
        <v>9</v>
      </c>
      <c r="AW7" s="529"/>
      <c r="AX7" s="529"/>
      <c r="AY7" s="529"/>
      <c r="AZ7" s="529"/>
      <c r="BA7" s="529"/>
      <c r="BB7" s="529"/>
      <c r="BC7" s="529"/>
      <c r="BD7" s="686" t="s">
        <v>10</v>
      </c>
      <c r="BE7" s="523"/>
      <c r="BF7" s="523"/>
      <c r="BG7" s="523"/>
      <c r="BH7" s="523"/>
      <c r="BI7" s="523"/>
      <c r="BJ7" s="523"/>
      <c r="BK7" s="5"/>
      <c r="BL7" s="5"/>
      <c r="BM7" s="5"/>
      <c r="BN7" s="5"/>
      <c r="BO7" s="5"/>
      <c r="BP7" s="5"/>
      <c r="BQ7" s="5"/>
      <c r="BR7" s="5"/>
    </row>
    <row r="8" spans="1:70" ht="26.25" customHeight="1">
      <c r="A8" s="749" t="s">
        <v>509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243"/>
      <c r="P8" s="243"/>
      <c r="Q8" s="244"/>
      <c r="R8" s="244"/>
      <c r="S8" s="726" t="s">
        <v>510</v>
      </c>
      <c r="T8" s="529"/>
      <c r="U8" s="529"/>
      <c r="V8" s="529"/>
      <c r="W8" s="529"/>
      <c r="X8" s="529"/>
      <c r="Y8" s="529"/>
      <c r="Z8" s="529"/>
      <c r="AA8" s="529"/>
      <c r="AB8" s="529"/>
      <c r="AC8" s="244"/>
      <c r="AD8" s="248"/>
      <c r="AE8" s="245"/>
      <c r="AF8" s="245"/>
      <c r="AG8" s="245"/>
      <c r="AH8" s="776" t="s">
        <v>13</v>
      </c>
      <c r="AI8" s="529"/>
      <c r="AJ8" s="529"/>
      <c r="AK8" s="529"/>
      <c r="AL8" s="529"/>
      <c r="AM8" s="529"/>
      <c r="AN8" s="529"/>
      <c r="AO8" s="529"/>
      <c r="AP8" s="529"/>
      <c r="AQ8" s="529"/>
      <c r="AR8" s="529"/>
      <c r="AS8" s="529"/>
      <c r="AT8" s="529"/>
      <c r="AU8" s="529"/>
      <c r="AV8" s="5"/>
      <c r="AW8" s="241"/>
      <c r="AX8" s="241"/>
      <c r="AY8" s="241"/>
      <c r="AZ8" s="241"/>
      <c r="BA8" s="241"/>
      <c r="BB8" s="241"/>
      <c r="BC8" s="241"/>
      <c r="BD8" s="249"/>
      <c r="BE8" s="249"/>
      <c r="BF8" s="249"/>
      <c r="BG8" s="249"/>
      <c r="BH8" s="249"/>
      <c r="BI8" s="249"/>
      <c r="BJ8" s="249"/>
      <c r="BK8" s="5"/>
      <c r="BL8" s="5"/>
      <c r="BM8" s="5"/>
      <c r="BN8" s="5"/>
      <c r="BO8" s="5"/>
      <c r="BP8" s="5"/>
      <c r="BQ8" s="5"/>
      <c r="BR8" s="5"/>
    </row>
    <row r="9" spans="1:70" ht="33.75" customHeight="1">
      <c r="A9" s="750" t="s">
        <v>511</v>
      </c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243"/>
      <c r="O9" s="251"/>
      <c r="P9" s="251"/>
      <c r="Q9" s="244" t="s">
        <v>16</v>
      </c>
      <c r="R9" s="244"/>
      <c r="S9" s="244"/>
      <c r="T9" s="244"/>
      <c r="U9" s="244"/>
      <c r="V9" s="244"/>
      <c r="W9" s="244"/>
      <c r="X9" s="741" t="s">
        <v>17</v>
      </c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  <c r="AK9" s="523"/>
      <c r="AL9" s="523"/>
      <c r="AM9" s="523"/>
      <c r="AN9" s="523"/>
      <c r="AO9" s="523"/>
      <c r="AP9" s="523"/>
      <c r="AQ9" s="523"/>
      <c r="AR9" s="523"/>
      <c r="AS9" s="523"/>
      <c r="AT9" s="523"/>
      <c r="AU9" s="523"/>
      <c r="AV9" s="754" t="s">
        <v>18</v>
      </c>
      <c r="AW9" s="529"/>
      <c r="AX9" s="529"/>
      <c r="AY9" s="529"/>
      <c r="AZ9" s="529"/>
      <c r="BA9" s="529"/>
      <c r="BB9" s="529"/>
      <c r="BC9" s="5"/>
      <c r="BD9" s="911" t="s">
        <v>14</v>
      </c>
      <c r="BE9" s="523"/>
      <c r="BF9" s="523"/>
      <c r="BG9" s="523"/>
      <c r="BH9" s="523"/>
      <c r="BI9" s="523"/>
      <c r="BJ9" s="523"/>
      <c r="BK9" s="5"/>
      <c r="BL9" s="5"/>
      <c r="BM9" s="5"/>
      <c r="BN9" s="5"/>
      <c r="BO9" s="5"/>
      <c r="BP9" s="5"/>
      <c r="BQ9" s="5"/>
      <c r="BR9" s="5"/>
    </row>
    <row r="10" spans="1:70" ht="12.7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250"/>
      <c r="N10" s="250"/>
      <c r="O10" s="251"/>
      <c r="P10" s="252"/>
      <c r="Q10" s="244"/>
      <c r="R10" s="244"/>
      <c r="S10" s="244"/>
      <c r="T10" s="244"/>
      <c r="U10" s="244"/>
      <c r="V10" s="244"/>
      <c r="W10" s="244"/>
      <c r="X10" s="735" t="s">
        <v>20</v>
      </c>
      <c r="Y10" s="503"/>
      <c r="Z10" s="503"/>
      <c r="AA10" s="503"/>
      <c r="AB10" s="503"/>
      <c r="AC10" s="503"/>
      <c r="AD10" s="503"/>
      <c r="AE10" s="503"/>
      <c r="AF10" s="503"/>
      <c r="AG10" s="503"/>
      <c r="AH10" s="503"/>
      <c r="AI10" s="503"/>
      <c r="AJ10" s="503"/>
      <c r="AK10" s="503"/>
      <c r="AL10" s="503"/>
      <c r="AM10" s="503"/>
      <c r="AN10" s="503"/>
      <c r="AO10" s="503"/>
      <c r="AP10" s="503"/>
      <c r="AQ10" s="503"/>
      <c r="AR10" s="503"/>
      <c r="AS10" s="503"/>
      <c r="AT10" s="503"/>
      <c r="AU10" s="503"/>
      <c r="AV10" s="5"/>
      <c r="AW10" s="145"/>
      <c r="AX10" s="145"/>
      <c r="AY10" s="145"/>
      <c r="AZ10" s="145"/>
      <c r="BA10" s="145"/>
      <c r="BB10" s="14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</row>
    <row r="11" spans="1:70" ht="24.75" customHeight="1">
      <c r="A11" s="750" t="s">
        <v>512</v>
      </c>
      <c r="B11" s="529"/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29"/>
      <c r="N11" s="529"/>
      <c r="O11" s="529"/>
      <c r="P11" s="197"/>
      <c r="Q11" s="913" t="s">
        <v>513</v>
      </c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529"/>
      <c r="AN11" s="529"/>
      <c r="AO11" s="529"/>
      <c r="AP11" s="529"/>
      <c r="AQ11" s="529"/>
      <c r="AR11" s="529"/>
      <c r="AS11" s="529"/>
      <c r="AT11" s="529"/>
      <c r="AU11" s="529"/>
      <c r="AV11" s="750" t="s">
        <v>24</v>
      </c>
      <c r="AW11" s="529"/>
      <c r="AX11" s="529"/>
      <c r="AY11" s="529"/>
      <c r="AZ11" s="529"/>
      <c r="BA11" s="529"/>
      <c r="BB11" s="529"/>
      <c r="BC11" s="529"/>
      <c r="BD11" s="914" t="s">
        <v>21</v>
      </c>
      <c r="BE11" s="523"/>
      <c r="BF11" s="523"/>
      <c r="BG11" s="523"/>
      <c r="BH11" s="523"/>
      <c r="BI11" s="523"/>
      <c r="BJ11" s="523"/>
      <c r="BK11" s="5"/>
      <c r="BL11" s="5"/>
      <c r="BM11" s="5"/>
      <c r="BN11" s="5"/>
      <c r="BO11" s="5"/>
      <c r="BP11" s="5"/>
      <c r="BQ11" s="5"/>
      <c r="BR11" s="5"/>
    </row>
    <row r="12" spans="1:70" ht="23.25" customHeight="1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197"/>
      <c r="Q12" s="742" t="s">
        <v>473</v>
      </c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254"/>
      <c r="AW12" s="254"/>
      <c r="AX12" s="254"/>
      <c r="AY12" s="254"/>
      <c r="AZ12" s="254"/>
      <c r="BA12" s="254"/>
      <c r="BB12" s="254"/>
      <c r="BC12" s="254"/>
      <c r="BD12" s="120"/>
      <c r="BE12" s="120"/>
      <c r="BF12" s="120"/>
      <c r="BG12" s="120"/>
      <c r="BH12" s="120"/>
      <c r="BI12" s="120"/>
      <c r="BJ12" s="120"/>
      <c r="BK12" s="5"/>
      <c r="BL12" s="5"/>
      <c r="BM12" s="5"/>
      <c r="BN12" s="5"/>
      <c r="BO12" s="5"/>
      <c r="BP12" s="5"/>
      <c r="BQ12" s="5"/>
      <c r="BR12" s="5"/>
    </row>
    <row r="13" spans="1:70" ht="15" customHeight="1">
      <c r="A13" s="362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916" t="s">
        <v>27</v>
      </c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"/>
      <c r="AW13" s="256"/>
      <c r="AX13" s="256"/>
      <c r="AY13" s="256"/>
      <c r="AZ13" s="256"/>
      <c r="BA13" s="256"/>
      <c r="BB13" s="256"/>
      <c r="BC13" s="256"/>
      <c r="BD13" s="120"/>
      <c r="BE13" s="120"/>
      <c r="BF13" s="120"/>
      <c r="BG13" s="120"/>
      <c r="BH13" s="120"/>
      <c r="BI13" s="120"/>
      <c r="BJ13" s="120"/>
      <c r="BK13" s="5"/>
      <c r="BL13" s="5"/>
      <c r="BM13" s="5"/>
      <c r="BN13" s="5"/>
      <c r="BO13" s="5"/>
      <c r="BP13" s="5"/>
      <c r="BQ13" s="5"/>
      <c r="BR13" s="5"/>
    </row>
    <row r="14" spans="1:70" ht="18" customHeight="1">
      <c r="A14" s="361" t="s">
        <v>514</v>
      </c>
      <c r="B14" s="238"/>
      <c r="C14" s="238"/>
      <c r="D14" s="238"/>
      <c r="E14" s="238"/>
      <c r="F14" s="238"/>
      <c r="G14" s="238"/>
      <c r="H14" s="962" t="s">
        <v>515</v>
      </c>
      <c r="I14" s="529"/>
      <c r="J14" s="529"/>
      <c r="K14" s="238"/>
      <c r="L14" s="238"/>
      <c r="M14" s="238"/>
      <c r="N14" s="258"/>
      <c r="O14" s="250"/>
      <c r="P14" s="250"/>
      <c r="Q14" s="730" t="s">
        <v>30</v>
      </c>
      <c r="R14" s="529"/>
      <c r="S14" s="529"/>
      <c r="T14" s="529"/>
      <c r="U14" s="529"/>
      <c r="V14" s="529"/>
      <c r="W14" s="529"/>
      <c r="X14" s="529"/>
      <c r="Y14" s="529"/>
      <c r="Z14" s="529"/>
      <c r="AA14" s="529"/>
      <c r="AB14" s="529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150"/>
      <c r="AW14" s="750" t="s">
        <v>31</v>
      </c>
      <c r="AX14" s="529"/>
      <c r="AY14" s="529"/>
      <c r="AZ14" s="529"/>
      <c r="BA14" s="529"/>
      <c r="BB14" s="529"/>
      <c r="BC14" s="529"/>
      <c r="BD14" s="919" t="s">
        <v>28</v>
      </c>
      <c r="BE14" s="523"/>
      <c r="BF14" s="523"/>
      <c r="BG14" s="523"/>
      <c r="BH14" s="523"/>
      <c r="BI14" s="523"/>
      <c r="BJ14" s="523"/>
      <c r="BK14" s="5"/>
      <c r="BL14" s="5"/>
      <c r="BM14" s="5"/>
      <c r="BN14" s="5"/>
      <c r="BO14" s="5"/>
      <c r="BP14" s="5"/>
      <c r="BQ14" s="5"/>
      <c r="BR14" s="5"/>
    </row>
    <row r="15" spans="1:70" ht="21" customHeight="1">
      <c r="A15" s="5"/>
      <c r="B15" s="25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58"/>
      <c r="O15" s="250"/>
      <c r="P15" s="250"/>
      <c r="Q15" s="240"/>
      <c r="R15" s="240"/>
      <c r="S15" s="240"/>
      <c r="T15" s="240"/>
      <c r="U15" s="363"/>
      <c r="V15" s="363"/>
      <c r="W15" s="363"/>
      <c r="X15" s="71"/>
      <c r="Y15" s="5"/>
      <c r="Z15" s="5"/>
      <c r="AA15" s="5"/>
      <c r="AB15" s="5"/>
      <c r="AC15" s="731" t="s">
        <v>516</v>
      </c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"/>
      <c r="AS15" s="5"/>
      <c r="AT15" s="5"/>
      <c r="AU15" s="5"/>
      <c r="AV15" s="5"/>
      <c r="AW15" s="5"/>
      <c r="AX15" s="43"/>
      <c r="AY15" s="5"/>
      <c r="AZ15" s="5"/>
      <c r="BA15" s="5"/>
      <c r="BB15" s="5"/>
      <c r="BC15" s="5"/>
      <c r="BD15" s="732" t="s">
        <v>33</v>
      </c>
      <c r="BE15" s="503"/>
      <c r="BF15" s="503"/>
      <c r="BG15" s="503"/>
      <c r="BH15" s="503"/>
      <c r="BI15" s="503"/>
      <c r="BJ15" s="503"/>
      <c r="BK15" s="5"/>
      <c r="BL15" s="5"/>
      <c r="BM15" s="5"/>
      <c r="BN15" s="5"/>
      <c r="BO15" s="5"/>
      <c r="BP15" s="5"/>
      <c r="BQ15" s="5"/>
      <c r="BR15" s="5"/>
    </row>
    <row r="16" spans="1:70" ht="17.25" customHeight="1">
      <c r="A16" s="5"/>
      <c r="B16" s="25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58"/>
      <c r="O16" s="250"/>
      <c r="P16" s="250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920" t="s">
        <v>34</v>
      </c>
      <c r="AD16" s="503"/>
      <c r="AE16" s="503"/>
      <c r="AF16" s="503"/>
      <c r="AG16" s="503"/>
      <c r="AH16" s="503"/>
      <c r="AI16" s="503"/>
      <c r="AJ16" s="503"/>
      <c r="AK16" s="503"/>
      <c r="AL16" s="503"/>
      <c r="AM16" s="503"/>
      <c r="AN16" s="503"/>
      <c r="AO16" s="503"/>
      <c r="AP16" s="503"/>
      <c r="AQ16" s="503"/>
      <c r="AR16" s="42"/>
      <c r="AS16" s="42"/>
      <c r="AT16" s="42"/>
      <c r="AU16" s="42"/>
      <c r="AV16" s="5"/>
      <c r="AW16" s="5"/>
      <c r="AX16" s="43"/>
      <c r="AY16" s="5"/>
      <c r="AZ16" s="5"/>
      <c r="BA16" s="5"/>
      <c r="BB16" s="5"/>
      <c r="BC16" s="5"/>
      <c r="BD16" s="44"/>
      <c r="BE16" s="44"/>
      <c r="BF16" s="44"/>
      <c r="BG16" s="44"/>
      <c r="BH16" s="44"/>
      <c r="BI16" s="44"/>
      <c r="BJ16" s="44"/>
      <c r="BK16" s="5"/>
      <c r="BL16" s="5"/>
      <c r="BM16" s="5"/>
      <c r="BN16" s="5"/>
      <c r="BO16" s="5"/>
      <c r="BP16" s="5"/>
      <c r="BQ16" s="5"/>
      <c r="BR16" s="5"/>
    </row>
    <row r="17" spans="1:70" ht="21" customHeight="1">
      <c r="A17" s="5"/>
      <c r="B17" s="25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58"/>
      <c r="O17" s="250"/>
      <c r="P17" s="250"/>
      <c r="Q17" s="730" t="s">
        <v>35</v>
      </c>
      <c r="R17" s="529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930" t="s">
        <v>474</v>
      </c>
      <c r="AD17" s="523"/>
      <c r="AE17" s="523"/>
      <c r="AF17" s="523"/>
      <c r="AG17" s="523"/>
      <c r="AH17" s="523"/>
      <c r="AI17" s="523"/>
      <c r="AJ17" s="523"/>
      <c r="AK17" s="523"/>
      <c r="AL17" s="523"/>
      <c r="AM17" s="523"/>
      <c r="AN17" s="523"/>
      <c r="AO17" s="523"/>
      <c r="AP17" s="523"/>
      <c r="AQ17" s="523"/>
      <c r="AR17" s="42"/>
      <c r="AS17" s="42"/>
      <c r="AT17" s="42"/>
      <c r="AU17" s="42"/>
      <c r="AV17" s="5"/>
      <c r="AW17" s="5"/>
      <c r="AX17" s="43"/>
      <c r="AY17" s="5"/>
      <c r="AZ17" s="5"/>
      <c r="BA17" s="5"/>
      <c r="BB17" s="5"/>
      <c r="BC17" s="5"/>
      <c r="BD17" s="44"/>
      <c r="BE17" s="44"/>
      <c r="BF17" s="44"/>
      <c r="BG17" s="44"/>
      <c r="BH17" s="44"/>
      <c r="BI17" s="44"/>
      <c r="BJ17" s="44"/>
      <c r="BK17" s="5"/>
      <c r="BL17" s="5"/>
      <c r="BM17" s="5"/>
      <c r="BN17" s="5"/>
      <c r="BO17" s="5"/>
      <c r="BP17" s="5"/>
      <c r="BQ17" s="5"/>
      <c r="BR17" s="5"/>
    </row>
    <row r="18" spans="1:70" ht="22.5" customHeight="1">
      <c r="A18" s="632" t="s">
        <v>517</v>
      </c>
      <c r="B18" s="529"/>
      <c r="C18" s="529"/>
      <c r="D18" s="529"/>
      <c r="E18" s="529"/>
      <c r="F18" s="529"/>
      <c r="G18" s="529"/>
      <c r="H18" s="529"/>
      <c r="I18" s="529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29"/>
      <c r="AC18" s="529"/>
      <c r="AD18" s="529"/>
      <c r="AE18" s="529"/>
      <c r="AF18" s="529"/>
      <c r="AG18" s="529"/>
      <c r="AH18" s="529"/>
      <c r="AI18" s="529"/>
      <c r="AJ18" s="529"/>
      <c r="AK18" s="529"/>
      <c r="AL18" s="529"/>
      <c r="AM18" s="529"/>
      <c r="AN18" s="529"/>
      <c r="AO18" s="529"/>
      <c r="AP18" s="529"/>
      <c r="AQ18" s="529"/>
      <c r="AR18" s="529"/>
      <c r="AS18" s="529"/>
      <c r="AT18" s="529"/>
      <c r="AU18" s="529"/>
      <c r="AV18" s="529"/>
      <c r="AW18" s="529"/>
      <c r="AX18" s="43"/>
      <c r="AY18" s="5"/>
      <c r="AZ18" s="5"/>
      <c r="BA18" s="5"/>
      <c r="BB18" s="5"/>
      <c r="BC18" s="5"/>
      <c r="BD18" s="44"/>
      <c r="BE18" s="44"/>
      <c r="BF18" s="44"/>
      <c r="BG18" s="44"/>
      <c r="BH18" s="44"/>
      <c r="BI18" s="44"/>
      <c r="BJ18" s="44"/>
      <c r="BK18" s="5"/>
      <c r="BL18" s="5"/>
      <c r="BM18" s="5"/>
      <c r="BN18" s="5"/>
      <c r="BO18" s="5"/>
      <c r="BP18" s="5"/>
      <c r="BQ18" s="5"/>
      <c r="BR18" s="5"/>
    </row>
    <row r="19" spans="1:70" ht="22.5" customHeight="1">
      <c r="A19" s="931" t="s">
        <v>38</v>
      </c>
      <c r="B19" s="932" t="s">
        <v>39</v>
      </c>
      <c r="C19" s="630"/>
      <c r="D19" s="630"/>
      <c r="E19" s="525"/>
      <c r="F19" s="929" t="s">
        <v>40</v>
      </c>
      <c r="G19" s="630"/>
      <c r="H19" s="630"/>
      <c r="I19" s="630"/>
      <c r="J19" s="525"/>
      <c r="K19" s="934" t="s">
        <v>41</v>
      </c>
      <c r="L19" s="630"/>
      <c r="M19" s="630"/>
      <c r="N19" s="630"/>
      <c r="O19" s="525"/>
      <c r="P19" s="934" t="s">
        <v>42</v>
      </c>
      <c r="Q19" s="630"/>
      <c r="R19" s="630"/>
      <c r="S19" s="525"/>
      <c r="T19" s="929" t="s">
        <v>43</v>
      </c>
      <c r="U19" s="630"/>
      <c r="V19" s="630"/>
      <c r="W19" s="630"/>
      <c r="X19" s="525"/>
      <c r="Y19" s="929" t="s">
        <v>44</v>
      </c>
      <c r="Z19" s="630"/>
      <c r="AA19" s="630"/>
      <c r="AB19" s="525"/>
      <c r="AC19" s="929" t="s">
        <v>45</v>
      </c>
      <c r="AD19" s="630"/>
      <c r="AE19" s="630"/>
      <c r="AF19" s="525"/>
      <c r="AG19" s="929" t="s">
        <v>46</v>
      </c>
      <c r="AH19" s="630"/>
      <c r="AI19" s="630"/>
      <c r="AJ19" s="525"/>
      <c r="AK19" s="929" t="s">
        <v>47</v>
      </c>
      <c r="AL19" s="630"/>
      <c r="AM19" s="630"/>
      <c r="AN19" s="525"/>
      <c r="AO19" s="929" t="s">
        <v>48</v>
      </c>
      <c r="AP19" s="630"/>
      <c r="AQ19" s="630"/>
      <c r="AR19" s="525"/>
      <c r="AS19" s="929" t="s">
        <v>49</v>
      </c>
      <c r="AT19" s="630"/>
      <c r="AU19" s="630"/>
      <c r="AV19" s="525"/>
      <c r="AW19" s="929" t="s">
        <v>50</v>
      </c>
      <c r="AX19" s="630"/>
      <c r="AY19" s="630"/>
      <c r="AZ19" s="630"/>
      <c r="BA19" s="525"/>
      <c r="BB19" s="5"/>
      <c r="BC19" s="5"/>
      <c r="BD19" s="44"/>
      <c r="BE19" s="44"/>
      <c r="BF19" s="44"/>
      <c r="BG19" s="44"/>
      <c r="BH19" s="44"/>
      <c r="BI19" s="44"/>
      <c r="BJ19" s="44"/>
      <c r="BK19" s="5"/>
      <c r="BL19" s="5"/>
      <c r="BM19" s="5"/>
      <c r="BN19" s="5"/>
      <c r="BO19" s="5"/>
      <c r="BP19" s="5"/>
      <c r="BQ19" s="5"/>
      <c r="BR19" s="5"/>
    </row>
    <row r="20" spans="1:70" ht="17.25" customHeight="1">
      <c r="A20" s="963"/>
      <c r="B20" s="419">
        <v>1</v>
      </c>
      <c r="C20" s="420">
        <f t="shared" ref="C20:BA20" si="0">B20+1</f>
        <v>2</v>
      </c>
      <c r="D20" s="420">
        <f t="shared" si="0"/>
        <v>3</v>
      </c>
      <c r="E20" s="421">
        <f t="shared" si="0"/>
        <v>4</v>
      </c>
      <c r="F20" s="419">
        <f t="shared" si="0"/>
        <v>5</v>
      </c>
      <c r="G20" s="420">
        <f t="shared" si="0"/>
        <v>6</v>
      </c>
      <c r="H20" s="420">
        <f t="shared" si="0"/>
        <v>7</v>
      </c>
      <c r="I20" s="420">
        <f t="shared" si="0"/>
        <v>8</v>
      </c>
      <c r="J20" s="421">
        <f t="shared" si="0"/>
        <v>9</v>
      </c>
      <c r="K20" s="419">
        <f t="shared" si="0"/>
        <v>10</v>
      </c>
      <c r="L20" s="420">
        <f t="shared" si="0"/>
        <v>11</v>
      </c>
      <c r="M20" s="420">
        <f t="shared" si="0"/>
        <v>12</v>
      </c>
      <c r="N20" s="420">
        <f t="shared" si="0"/>
        <v>13</v>
      </c>
      <c r="O20" s="421">
        <f t="shared" si="0"/>
        <v>14</v>
      </c>
      <c r="P20" s="419">
        <f t="shared" si="0"/>
        <v>15</v>
      </c>
      <c r="Q20" s="420">
        <f t="shared" si="0"/>
        <v>16</v>
      </c>
      <c r="R20" s="420">
        <f t="shared" si="0"/>
        <v>17</v>
      </c>
      <c r="S20" s="421">
        <f t="shared" si="0"/>
        <v>18</v>
      </c>
      <c r="T20" s="419">
        <f t="shared" si="0"/>
        <v>19</v>
      </c>
      <c r="U20" s="420">
        <f t="shared" si="0"/>
        <v>20</v>
      </c>
      <c r="V20" s="420">
        <f t="shared" si="0"/>
        <v>21</v>
      </c>
      <c r="W20" s="420">
        <f t="shared" si="0"/>
        <v>22</v>
      </c>
      <c r="X20" s="421">
        <f t="shared" si="0"/>
        <v>23</v>
      </c>
      <c r="Y20" s="419">
        <f t="shared" si="0"/>
        <v>24</v>
      </c>
      <c r="Z20" s="420">
        <f t="shared" si="0"/>
        <v>25</v>
      </c>
      <c r="AA20" s="420">
        <f t="shared" si="0"/>
        <v>26</v>
      </c>
      <c r="AB20" s="421">
        <f t="shared" si="0"/>
        <v>27</v>
      </c>
      <c r="AC20" s="422">
        <f t="shared" si="0"/>
        <v>28</v>
      </c>
      <c r="AD20" s="420">
        <f t="shared" si="0"/>
        <v>29</v>
      </c>
      <c r="AE20" s="420">
        <f t="shared" si="0"/>
        <v>30</v>
      </c>
      <c r="AF20" s="421">
        <f t="shared" si="0"/>
        <v>31</v>
      </c>
      <c r="AG20" s="422">
        <f t="shared" si="0"/>
        <v>32</v>
      </c>
      <c r="AH20" s="420">
        <f t="shared" si="0"/>
        <v>33</v>
      </c>
      <c r="AI20" s="420">
        <f t="shared" si="0"/>
        <v>34</v>
      </c>
      <c r="AJ20" s="421">
        <f t="shared" si="0"/>
        <v>35</v>
      </c>
      <c r="AK20" s="422">
        <f t="shared" si="0"/>
        <v>36</v>
      </c>
      <c r="AL20" s="420">
        <f t="shared" si="0"/>
        <v>37</v>
      </c>
      <c r="AM20" s="420">
        <f t="shared" si="0"/>
        <v>38</v>
      </c>
      <c r="AN20" s="421">
        <f t="shared" si="0"/>
        <v>39</v>
      </c>
      <c r="AO20" s="423">
        <f t="shared" si="0"/>
        <v>40</v>
      </c>
      <c r="AP20" s="424">
        <f t="shared" si="0"/>
        <v>41</v>
      </c>
      <c r="AQ20" s="424">
        <f t="shared" si="0"/>
        <v>42</v>
      </c>
      <c r="AR20" s="425">
        <f t="shared" si="0"/>
        <v>43</v>
      </c>
      <c r="AS20" s="419">
        <f t="shared" si="0"/>
        <v>44</v>
      </c>
      <c r="AT20" s="426">
        <f t="shared" si="0"/>
        <v>45</v>
      </c>
      <c r="AU20" s="420">
        <f t="shared" si="0"/>
        <v>46</v>
      </c>
      <c r="AV20" s="421">
        <f t="shared" si="0"/>
        <v>47</v>
      </c>
      <c r="AW20" s="427">
        <f t="shared" si="0"/>
        <v>48</v>
      </c>
      <c r="AX20" s="428">
        <f t="shared" si="0"/>
        <v>49</v>
      </c>
      <c r="AY20" s="424">
        <f t="shared" si="0"/>
        <v>50</v>
      </c>
      <c r="AZ20" s="424">
        <f t="shared" si="0"/>
        <v>51</v>
      </c>
      <c r="BA20" s="425">
        <f t="shared" si="0"/>
        <v>52</v>
      </c>
      <c r="BB20" s="5"/>
      <c r="BC20" s="5"/>
      <c r="BD20" s="44"/>
      <c r="BE20" s="44"/>
      <c r="BF20" s="44"/>
      <c r="BG20" s="44"/>
      <c r="BH20" s="44"/>
      <c r="BI20" s="44"/>
      <c r="BJ20" s="44"/>
      <c r="BK20" s="5"/>
      <c r="BL20" s="5"/>
      <c r="BM20" s="5"/>
      <c r="BN20" s="5"/>
      <c r="BO20" s="5"/>
      <c r="BP20" s="5"/>
      <c r="BQ20" s="5"/>
      <c r="BR20" s="5"/>
    </row>
    <row r="21" spans="1:70" ht="22.5" customHeight="1">
      <c r="A21" s="429" t="s">
        <v>51</v>
      </c>
      <c r="B21" s="430"/>
      <c r="C21" s="431"/>
      <c r="D21" s="431"/>
      <c r="E21" s="432"/>
      <c r="F21" s="433"/>
      <c r="G21" s="434"/>
      <c r="H21" s="434">
        <v>18</v>
      </c>
      <c r="I21" s="434"/>
      <c r="J21" s="435"/>
      <c r="K21" s="433"/>
      <c r="L21" s="434"/>
      <c r="M21" s="434"/>
      <c r="N21" s="434"/>
      <c r="O21" s="435"/>
      <c r="P21" s="433"/>
      <c r="Q21" s="434"/>
      <c r="R21" s="434"/>
      <c r="S21" s="435"/>
      <c r="T21" s="434" t="s">
        <v>52</v>
      </c>
      <c r="U21" s="434" t="s">
        <v>52</v>
      </c>
      <c r="V21" s="434" t="s">
        <v>53</v>
      </c>
      <c r="W21" s="434" t="s">
        <v>53</v>
      </c>
      <c r="X21" s="435"/>
      <c r="Y21" s="433"/>
      <c r="Z21" s="434"/>
      <c r="AA21" s="434"/>
      <c r="AB21" s="435"/>
      <c r="AC21" s="433"/>
      <c r="AD21" s="434">
        <v>18</v>
      </c>
      <c r="AE21" s="436"/>
      <c r="AF21" s="435"/>
      <c r="AG21" s="433"/>
      <c r="AH21" s="434"/>
      <c r="AI21" s="434"/>
      <c r="AJ21" s="435"/>
      <c r="AK21" s="433"/>
      <c r="AL21" s="434"/>
      <c r="AM21" s="434"/>
      <c r="AN21" s="435"/>
      <c r="AO21" s="433"/>
      <c r="AP21" s="434" t="s">
        <v>52</v>
      </c>
      <c r="AQ21" s="436" t="s">
        <v>52</v>
      </c>
      <c r="AR21" s="435" t="s">
        <v>53</v>
      </c>
      <c r="AS21" s="437" t="s">
        <v>53</v>
      </c>
      <c r="AT21" s="434" t="s">
        <v>53</v>
      </c>
      <c r="AU21" s="434" t="s">
        <v>53</v>
      </c>
      <c r="AV21" s="435" t="s">
        <v>53</v>
      </c>
      <c r="AW21" s="433" t="s">
        <v>53</v>
      </c>
      <c r="AX21" s="434" t="s">
        <v>53</v>
      </c>
      <c r="AY21" s="434" t="s">
        <v>53</v>
      </c>
      <c r="AZ21" s="434" t="s">
        <v>53</v>
      </c>
      <c r="BA21" s="435" t="s">
        <v>53</v>
      </c>
      <c r="BB21" s="69"/>
      <c r="BC21" s="69"/>
      <c r="BD21" s="69"/>
      <c r="BE21" s="83"/>
      <c r="BF21" s="69"/>
      <c r="BG21" s="69"/>
      <c r="BH21" s="69"/>
      <c r="BI21" s="69"/>
      <c r="BJ21" s="69"/>
      <c r="BK21" s="5"/>
      <c r="BL21" s="5"/>
      <c r="BM21" s="5"/>
      <c r="BN21" s="5"/>
      <c r="BO21" s="5"/>
      <c r="BP21" s="5"/>
      <c r="BQ21" s="5"/>
      <c r="BR21" s="5"/>
    </row>
    <row r="22" spans="1:70" ht="12.75" customHeight="1">
      <c r="A22" s="373" t="s">
        <v>54</v>
      </c>
      <c r="B22" s="374"/>
      <c r="C22" s="375"/>
      <c r="D22" s="375"/>
      <c r="E22" s="376"/>
      <c r="F22" s="377"/>
      <c r="G22" s="378"/>
      <c r="H22" s="378">
        <v>18</v>
      </c>
      <c r="I22" s="378"/>
      <c r="J22" s="379"/>
      <c r="K22" s="377"/>
      <c r="L22" s="378"/>
      <c r="M22" s="378"/>
      <c r="N22" s="378"/>
      <c r="O22" s="379"/>
      <c r="P22" s="377"/>
      <c r="Q22" s="378"/>
      <c r="R22" s="378"/>
      <c r="S22" s="379"/>
      <c r="T22" s="378" t="s">
        <v>52</v>
      </c>
      <c r="U22" s="378" t="s">
        <v>52</v>
      </c>
      <c r="V22" s="378" t="s">
        <v>53</v>
      </c>
      <c r="W22" s="378" t="s">
        <v>53</v>
      </c>
      <c r="X22" s="379"/>
      <c r="Y22" s="377"/>
      <c r="Z22" s="378"/>
      <c r="AA22" s="378"/>
      <c r="AB22" s="379"/>
      <c r="AC22" s="377"/>
      <c r="AD22" s="378">
        <v>18</v>
      </c>
      <c r="AE22" s="380"/>
      <c r="AF22" s="379"/>
      <c r="AG22" s="377"/>
      <c r="AH22" s="378"/>
      <c r="AI22" s="378"/>
      <c r="AJ22" s="379"/>
      <c r="AK22" s="377"/>
      <c r="AL22" s="378"/>
      <c r="AM22" s="378"/>
      <c r="AN22" s="379"/>
      <c r="AO22" s="377"/>
      <c r="AP22" s="378" t="s">
        <v>52</v>
      </c>
      <c r="AQ22" s="380" t="s">
        <v>52</v>
      </c>
      <c r="AR22" s="383" t="s">
        <v>53</v>
      </c>
      <c r="AS22" s="381" t="s">
        <v>53</v>
      </c>
      <c r="AT22" s="378" t="s">
        <v>53</v>
      </c>
      <c r="AU22" s="378" t="s">
        <v>53</v>
      </c>
      <c r="AV22" s="379" t="s">
        <v>53</v>
      </c>
      <c r="AW22" s="377" t="s">
        <v>53</v>
      </c>
      <c r="AX22" s="378" t="s">
        <v>53</v>
      </c>
      <c r="AY22" s="378" t="s">
        <v>53</v>
      </c>
      <c r="AZ22" s="378" t="s">
        <v>53</v>
      </c>
      <c r="BA22" s="379" t="s">
        <v>53</v>
      </c>
      <c r="BB22" s="69"/>
      <c r="BC22" s="69"/>
      <c r="BD22" s="69"/>
      <c r="BE22" s="83"/>
      <c r="BF22" s="69"/>
      <c r="BG22" s="69"/>
      <c r="BH22" s="69"/>
      <c r="BI22" s="69"/>
      <c r="BJ22" s="69"/>
      <c r="BK22" s="71"/>
      <c r="BL22" s="71"/>
      <c r="BM22" s="71"/>
      <c r="BN22" s="71"/>
      <c r="BO22" s="71"/>
      <c r="BP22" s="71"/>
      <c r="BQ22" s="71"/>
      <c r="BR22" s="71"/>
    </row>
    <row r="23" spans="1:70" ht="12.75" customHeight="1">
      <c r="A23" s="384" t="s">
        <v>55</v>
      </c>
      <c r="B23" s="385"/>
      <c r="C23" s="386"/>
      <c r="D23" s="386"/>
      <c r="E23" s="387"/>
      <c r="F23" s="388"/>
      <c r="G23" s="389"/>
      <c r="H23" s="389">
        <v>18</v>
      </c>
      <c r="I23" s="389"/>
      <c r="J23" s="383"/>
      <c r="K23" s="388"/>
      <c r="L23" s="389"/>
      <c r="M23" s="389"/>
      <c r="N23" s="389"/>
      <c r="O23" s="383"/>
      <c r="P23" s="388"/>
      <c r="Q23" s="389"/>
      <c r="R23" s="389"/>
      <c r="S23" s="383"/>
      <c r="T23" s="378" t="s">
        <v>52</v>
      </c>
      <c r="U23" s="378" t="s">
        <v>52</v>
      </c>
      <c r="V23" s="378" t="s">
        <v>53</v>
      </c>
      <c r="W23" s="378" t="s">
        <v>53</v>
      </c>
      <c r="X23" s="379"/>
      <c r="Y23" s="388"/>
      <c r="Z23" s="389"/>
      <c r="AA23" s="389"/>
      <c r="AB23" s="383"/>
      <c r="AC23" s="388"/>
      <c r="AD23" s="389">
        <v>18</v>
      </c>
      <c r="AE23" s="390"/>
      <c r="AF23" s="394"/>
      <c r="AG23" s="438"/>
      <c r="AH23" s="393"/>
      <c r="AI23" s="393"/>
      <c r="AJ23" s="394"/>
      <c r="AK23" s="377"/>
      <c r="AL23" s="378"/>
      <c r="AM23" s="378"/>
      <c r="AN23" s="379"/>
      <c r="AO23" s="377"/>
      <c r="AP23" s="378" t="s">
        <v>518</v>
      </c>
      <c r="AQ23" s="380" t="s">
        <v>52</v>
      </c>
      <c r="AR23" s="383" t="s">
        <v>52</v>
      </c>
      <c r="AS23" s="381" t="s">
        <v>53</v>
      </c>
      <c r="AT23" s="378" t="s">
        <v>53</v>
      </c>
      <c r="AU23" s="378" t="s">
        <v>53</v>
      </c>
      <c r="AV23" s="379" t="s">
        <v>53</v>
      </c>
      <c r="AW23" s="377" t="s">
        <v>53</v>
      </c>
      <c r="AX23" s="378" t="s">
        <v>53</v>
      </c>
      <c r="AY23" s="378" t="s">
        <v>53</v>
      </c>
      <c r="AZ23" s="378" t="s">
        <v>53</v>
      </c>
      <c r="BA23" s="379" t="s">
        <v>53</v>
      </c>
      <c r="BB23" s="69"/>
      <c r="BC23" s="69"/>
      <c r="BD23" s="69"/>
      <c r="BE23" s="83"/>
      <c r="BF23" s="83"/>
      <c r="BG23" s="69"/>
      <c r="BH23" s="69"/>
      <c r="BI23" s="69"/>
      <c r="BJ23" s="69"/>
      <c r="BK23" s="71"/>
      <c r="BL23" s="71"/>
      <c r="BM23" s="71"/>
      <c r="BN23" s="71"/>
      <c r="BO23" s="71"/>
      <c r="BP23" s="71"/>
      <c r="BQ23" s="71"/>
      <c r="BR23" s="71"/>
    </row>
    <row r="24" spans="1:70" ht="12.75" customHeight="1">
      <c r="A24" s="395" t="s">
        <v>56</v>
      </c>
      <c r="B24" s="396"/>
      <c r="C24" s="397"/>
      <c r="D24" s="397"/>
      <c r="E24" s="398"/>
      <c r="F24" s="399"/>
      <c r="G24" s="400"/>
      <c r="H24" s="400">
        <v>18</v>
      </c>
      <c r="I24" s="400"/>
      <c r="J24" s="401"/>
      <c r="K24" s="399"/>
      <c r="L24" s="400"/>
      <c r="M24" s="400"/>
      <c r="N24" s="400"/>
      <c r="O24" s="401"/>
      <c r="P24" s="399"/>
      <c r="Q24" s="400"/>
      <c r="R24" s="400"/>
      <c r="S24" s="401"/>
      <c r="T24" s="399" t="s">
        <v>52</v>
      </c>
      <c r="U24" s="400" t="s">
        <v>52</v>
      </c>
      <c r="V24" s="404" t="s">
        <v>53</v>
      </c>
      <c r="W24" s="404" t="s">
        <v>53</v>
      </c>
      <c r="X24" s="405"/>
      <c r="Y24" s="399"/>
      <c r="Z24" s="400"/>
      <c r="AA24" s="400"/>
      <c r="AB24" s="401"/>
      <c r="AC24" s="399"/>
      <c r="AD24" s="400">
        <v>9</v>
      </c>
      <c r="AE24" s="402"/>
      <c r="AF24" s="401"/>
      <c r="AG24" s="399" t="s">
        <v>52</v>
      </c>
      <c r="AH24" s="400" t="s">
        <v>57</v>
      </c>
      <c r="AI24" s="400" t="s">
        <v>57</v>
      </c>
      <c r="AJ24" s="401" t="s">
        <v>57</v>
      </c>
      <c r="AK24" s="400" t="s">
        <v>57</v>
      </c>
      <c r="AL24" s="401" t="s">
        <v>57</v>
      </c>
      <c r="AM24" s="400" t="s">
        <v>58</v>
      </c>
      <c r="AN24" s="403" t="s">
        <v>58</v>
      </c>
      <c r="AO24" s="407" t="s">
        <v>58</v>
      </c>
      <c r="AP24" s="400" t="s">
        <v>58</v>
      </c>
      <c r="AQ24" s="402" t="s">
        <v>519</v>
      </c>
      <c r="AR24" s="401" t="s">
        <v>519</v>
      </c>
      <c r="AS24" s="403"/>
      <c r="AT24" s="403"/>
      <c r="AU24" s="400"/>
      <c r="AV24" s="401"/>
      <c r="AW24" s="399"/>
      <c r="AX24" s="403"/>
      <c r="AY24" s="400"/>
      <c r="AZ24" s="400"/>
      <c r="BA24" s="401"/>
      <c r="BB24" s="69"/>
      <c r="BC24" s="69"/>
      <c r="BD24" s="69"/>
      <c r="BE24" s="83"/>
      <c r="BF24" s="83"/>
      <c r="BG24" s="83"/>
      <c r="BH24" s="83"/>
      <c r="BI24" s="69"/>
      <c r="BJ24" s="69"/>
      <c r="BK24" s="71"/>
      <c r="BL24" s="71"/>
      <c r="BM24" s="71"/>
      <c r="BN24" s="71"/>
      <c r="BO24" s="71"/>
      <c r="BP24" s="71"/>
      <c r="BQ24" s="71"/>
      <c r="BR24" s="71"/>
    </row>
    <row r="25" spans="1:70" ht="12.75" customHeight="1">
      <c r="A25" s="98" t="s">
        <v>60</v>
      </c>
      <c r="B25" s="104"/>
      <c r="C25" s="104"/>
      <c r="D25" s="104"/>
      <c r="E25" s="409"/>
      <c r="F25" s="104" t="s">
        <v>61</v>
      </c>
      <c r="G25" s="104"/>
      <c r="H25" s="104"/>
      <c r="I25" s="410" t="s">
        <v>477</v>
      </c>
      <c r="J25" s="104" t="s">
        <v>62</v>
      </c>
      <c r="K25" s="104"/>
      <c r="L25" s="104"/>
      <c r="M25" s="104"/>
      <c r="N25" s="410" t="s">
        <v>57</v>
      </c>
      <c r="O25" s="104" t="s">
        <v>63</v>
      </c>
      <c r="P25" s="104"/>
      <c r="Q25" s="104"/>
      <c r="R25" s="410" t="s">
        <v>58</v>
      </c>
      <c r="S25" s="104" t="s">
        <v>64</v>
      </c>
      <c r="T25" s="104"/>
      <c r="U25" s="104"/>
      <c r="V25" s="104"/>
      <c r="W25" s="104"/>
      <c r="X25" s="410" t="s">
        <v>519</v>
      </c>
      <c r="Y25" s="935" t="s">
        <v>520</v>
      </c>
      <c r="Z25" s="556"/>
      <c r="AA25" s="556"/>
      <c r="AB25" s="104"/>
      <c r="AC25" s="104"/>
      <c r="AD25" s="411" t="s">
        <v>53</v>
      </c>
      <c r="AE25" s="104" t="s">
        <v>66</v>
      </c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71"/>
      <c r="BL25" s="71"/>
      <c r="BM25" s="71"/>
      <c r="BN25" s="71"/>
      <c r="BO25" s="71"/>
      <c r="BP25" s="71"/>
      <c r="BQ25" s="71"/>
      <c r="BR25" s="71"/>
    </row>
    <row r="26" spans="1:70" ht="12.75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</row>
    <row r="27" spans="1:70" ht="12.75" customHeight="1">
      <c r="A27" s="632" t="s">
        <v>67</v>
      </c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275"/>
      <c r="T27" s="275"/>
      <c r="U27" s="632" t="s">
        <v>68</v>
      </c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69"/>
      <c r="AI27" s="275"/>
      <c r="AJ27" s="275"/>
      <c r="AK27" s="275"/>
      <c r="AL27" s="275"/>
      <c r="AM27" s="632" t="s">
        <v>69</v>
      </c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</row>
    <row r="28" spans="1:70" ht="12.75" customHeight="1">
      <c r="A28" s="936" t="s">
        <v>38</v>
      </c>
      <c r="B28" s="937" t="s">
        <v>70</v>
      </c>
      <c r="C28" s="570"/>
      <c r="D28" s="942" t="s">
        <v>71</v>
      </c>
      <c r="E28" s="570"/>
      <c r="F28" s="937" t="s">
        <v>72</v>
      </c>
      <c r="G28" s="570"/>
      <c r="H28" s="937" t="s">
        <v>73</v>
      </c>
      <c r="I28" s="570"/>
      <c r="J28" s="937" t="s">
        <v>74</v>
      </c>
      <c r="K28" s="556"/>
      <c r="L28" s="570"/>
      <c r="M28" s="924" t="s">
        <v>75</v>
      </c>
      <c r="N28" s="556"/>
      <c r="O28" s="765" t="s">
        <v>76</v>
      </c>
      <c r="P28" s="570"/>
      <c r="Q28" s="275"/>
      <c r="R28" s="275"/>
      <c r="S28" s="275"/>
      <c r="T28" s="275"/>
      <c r="U28" s="766" t="s">
        <v>77</v>
      </c>
      <c r="V28" s="556"/>
      <c r="W28" s="556"/>
      <c r="X28" s="556"/>
      <c r="Y28" s="556"/>
      <c r="Z28" s="570"/>
      <c r="AA28" s="921" t="s">
        <v>78</v>
      </c>
      <c r="AB28" s="556"/>
      <c r="AC28" s="556"/>
      <c r="AD28" s="768" t="s">
        <v>79</v>
      </c>
      <c r="AE28" s="556"/>
      <c r="AF28" s="570"/>
      <c r="AG28" s="275"/>
      <c r="AH28" s="275"/>
      <c r="AI28" s="275"/>
      <c r="AJ28" s="275"/>
      <c r="AK28" s="769" t="s">
        <v>80</v>
      </c>
      <c r="AL28" s="556"/>
      <c r="AM28" s="556"/>
      <c r="AN28" s="556"/>
      <c r="AO28" s="556"/>
      <c r="AP28" s="556"/>
      <c r="AQ28" s="556"/>
      <c r="AR28" s="570"/>
      <c r="AS28" s="767" t="s">
        <v>81</v>
      </c>
      <c r="AT28" s="556"/>
      <c r="AU28" s="556"/>
      <c r="AV28" s="556"/>
      <c r="AW28" s="556"/>
      <c r="AX28" s="556"/>
      <c r="AY28" s="556"/>
      <c r="AZ28" s="556"/>
      <c r="BA28" s="570"/>
      <c r="BB28" s="769" t="s">
        <v>78</v>
      </c>
      <c r="BC28" s="556"/>
      <c r="BD28" s="570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</row>
    <row r="29" spans="1:70" ht="21" customHeight="1">
      <c r="A29" s="616"/>
      <c r="B29" s="616"/>
      <c r="C29" s="540"/>
      <c r="D29" s="548"/>
      <c r="E29" s="540"/>
      <c r="F29" s="616"/>
      <c r="G29" s="540"/>
      <c r="H29" s="616"/>
      <c r="I29" s="540"/>
      <c r="J29" s="616"/>
      <c r="K29" s="548"/>
      <c r="L29" s="540"/>
      <c r="M29" s="548"/>
      <c r="N29" s="548"/>
      <c r="O29" s="616"/>
      <c r="P29" s="540"/>
      <c r="Q29" s="275"/>
      <c r="R29" s="275"/>
      <c r="S29" s="275"/>
      <c r="T29" s="275"/>
      <c r="U29" s="616"/>
      <c r="V29" s="548"/>
      <c r="W29" s="548"/>
      <c r="X29" s="548"/>
      <c r="Y29" s="548"/>
      <c r="Z29" s="540"/>
      <c r="AA29" s="548"/>
      <c r="AB29" s="548"/>
      <c r="AC29" s="548"/>
      <c r="AD29" s="616"/>
      <c r="AE29" s="548"/>
      <c r="AF29" s="540"/>
      <c r="AG29" s="275"/>
      <c r="AH29" s="275"/>
      <c r="AI29" s="275"/>
      <c r="AJ29" s="275"/>
      <c r="AK29" s="616"/>
      <c r="AL29" s="548"/>
      <c r="AM29" s="548"/>
      <c r="AN29" s="548"/>
      <c r="AO29" s="548"/>
      <c r="AP29" s="548"/>
      <c r="AQ29" s="548"/>
      <c r="AR29" s="540"/>
      <c r="AS29" s="616"/>
      <c r="AT29" s="548"/>
      <c r="AU29" s="548"/>
      <c r="AV29" s="548"/>
      <c r="AW29" s="548"/>
      <c r="AX29" s="548"/>
      <c r="AY29" s="548"/>
      <c r="AZ29" s="548"/>
      <c r="BA29" s="540"/>
      <c r="BB29" s="616"/>
      <c r="BC29" s="548"/>
      <c r="BD29" s="540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</row>
    <row r="30" spans="1:70" ht="15.75" customHeight="1">
      <c r="A30" s="412" t="s">
        <v>51</v>
      </c>
      <c r="B30" s="925">
        <v>36</v>
      </c>
      <c r="C30" s="525"/>
      <c r="D30" s="925">
        <v>4</v>
      </c>
      <c r="E30" s="525"/>
      <c r="F30" s="939"/>
      <c r="G30" s="630"/>
      <c r="H30" s="926"/>
      <c r="I30" s="527"/>
      <c r="J30" s="926"/>
      <c r="K30" s="535"/>
      <c r="L30" s="527"/>
      <c r="M30" s="925">
        <v>12</v>
      </c>
      <c r="N30" s="525"/>
      <c r="O30" s="926">
        <f t="shared" ref="O30:O33" si="1">SUM(B30:N30)</f>
        <v>52</v>
      </c>
      <c r="P30" s="527"/>
      <c r="Q30" s="275"/>
      <c r="R30" s="275"/>
      <c r="S30" s="275"/>
      <c r="T30" s="275"/>
      <c r="U30" s="927" t="s">
        <v>182</v>
      </c>
      <c r="V30" s="535"/>
      <c r="W30" s="535"/>
      <c r="X30" s="535"/>
      <c r="Y30" s="535"/>
      <c r="Z30" s="527"/>
      <c r="AA30" s="928" t="s">
        <v>83</v>
      </c>
      <c r="AB30" s="535"/>
      <c r="AC30" s="527"/>
      <c r="AD30" s="928" t="s">
        <v>84</v>
      </c>
      <c r="AE30" s="535"/>
      <c r="AF30" s="527"/>
      <c r="AG30" s="275"/>
      <c r="AH30" s="275"/>
      <c r="AI30" s="275"/>
      <c r="AJ30" s="275"/>
      <c r="AK30" s="922" t="s">
        <v>85</v>
      </c>
      <c r="AL30" s="535"/>
      <c r="AM30" s="535"/>
      <c r="AN30" s="535"/>
      <c r="AO30" s="535"/>
      <c r="AP30" s="535"/>
      <c r="AQ30" s="535"/>
      <c r="AR30" s="527"/>
      <c r="AS30" s="923" t="s">
        <v>479</v>
      </c>
      <c r="AT30" s="535"/>
      <c r="AU30" s="535"/>
      <c r="AV30" s="535"/>
      <c r="AW30" s="535"/>
      <c r="AX30" s="535"/>
      <c r="AY30" s="535"/>
      <c r="AZ30" s="535"/>
      <c r="BA30" s="527"/>
      <c r="BB30" s="680">
        <v>8</v>
      </c>
      <c r="BC30" s="535"/>
      <c r="BD30" s="527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</row>
    <row r="31" spans="1:70" ht="12.75" customHeight="1">
      <c r="A31" s="413" t="s">
        <v>54</v>
      </c>
      <c r="B31" s="925">
        <v>36</v>
      </c>
      <c r="C31" s="525"/>
      <c r="D31" s="925">
        <v>4</v>
      </c>
      <c r="E31" s="525"/>
      <c r="F31" s="939"/>
      <c r="G31" s="630"/>
      <c r="H31" s="926"/>
      <c r="I31" s="527"/>
      <c r="J31" s="926"/>
      <c r="K31" s="535"/>
      <c r="L31" s="527"/>
      <c r="M31" s="925">
        <v>12</v>
      </c>
      <c r="N31" s="525"/>
      <c r="O31" s="926">
        <f t="shared" si="1"/>
        <v>52</v>
      </c>
      <c r="P31" s="527"/>
      <c r="Q31" s="275"/>
      <c r="R31" s="275"/>
      <c r="S31" s="275"/>
      <c r="T31" s="275"/>
      <c r="U31" s="938"/>
      <c r="V31" s="535"/>
      <c r="W31" s="535"/>
      <c r="X31" s="535"/>
      <c r="Y31" s="535"/>
      <c r="Z31" s="527"/>
      <c r="AA31" s="928"/>
      <c r="AB31" s="535"/>
      <c r="AC31" s="527"/>
      <c r="AD31" s="928"/>
      <c r="AE31" s="535"/>
      <c r="AF31" s="527"/>
      <c r="AG31" s="275"/>
      <c r="AH31" s="275"/>
      <c r="AI31" s="275"/>
      <c r="AJ31" s="275"/>
      <c r="AK31" s="922"/>
      <c r="AL31" s="535"/>
      <c r="AM31" s="535"/>
      <c r="AN31" s="535"/>
      <c r="AO31" s="535"/>
      <c r="AP31" s="535"/>
      <c r="AQ31" s="535"/>
      <c r="AR31" s="527"/>
      <c r="AS31" s="965"/>
      <c r="AT31" s="535"/>
      <c r="AU31" s="535"/>
      <c r="AV31" s="535"/>
      <c r="AW31" s="535"/>
      <c r="AX31" s="535"/>
      <c r="AY31" s="535"/>
      <c r="AZ31" s="535"/>
      <c r="BA31" s="527"/>
      <c r="BB31" s="680"/>
      <c r="BC31" s="535"/>
      <c r="BD31" s="527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</row>
    <row r="32" spans="1:70" ht="12.75" customHeight="1">
      <c r="A32" s="413" t="s">
        <v>55</v>
      </c>
      <c r="B32" s="925">
        <v>36</v>
      </c>
      <c r="C32" s="525"/>
      <c r="D32" s="925">
        <v>5</v>
      </c>
      <c r="E32" s="525"/>
      <c r="F32" s="939"/>
      <c r="G32" s="630"/>
      <c r="H32" s="926"/>
      <c r="I32" s="527"/>
      <c r="J32" s="926"/>
      <c r="K32" s="535"/>
      <c r="L32" s="527"/>
      <c r="M32" s="925">
        <v>11</v>
      </c>
      <c r="N32" s="525"/>
      <c r="O32" s="926">
        <f t="shared" si="1"/>
        <v>52</v>
      </c>
      <c r="P32" s="527"/>
      <c r="Q32" s="275"/>
      <c r="R32" s="275"/>
      <c r="S32" s="275"/>
      <c r="T32" s="275"/>
      <c r="U32" s="938"/>
      <c r="V32" s="535"/>
      <c r="W32" s="535"/>
      <c r="X32" s="535"/>
      <c r="Y32" s="535"/>
      <c r="Z32" s="527"/>
      <c r="AA32" s="928"/>
      <c r="AB32" s="535"/>
      <c r="AC32" s="527"/>
      <c r="AD32" s="928"/>
      <c r="AE32" s="535"/>
      <c r="AF32" s="527"/>
      <c r="AG32" s="275"/>
      <c r="AH32" s="275"/>
      <c r="AI32" s="275"/>
      <c r="AJ32" s="275"/>
      <c r="AK32" s="922"/>
      <c r="AL32" s="535"/>
      <c r="AM32" s="535"/>
      <c r="AN32" s="535"/>
      <c r="AO32" s="535"/>
      <c r="AP32" s="535"/>
      <c r="AQ32" s="535"/>
      <c r="AR32" s="527"/>
      <c r="AS32" s="965"/>
      <c r="AT32" s="535"/>
      <c r="AU32" s="535"/>
      <c r="AV32" s="535"/>
      <c r="AW32" s="535"/>
      <c r="AX32" s="535"/>
      <c r="AY32" s="535"/>
      <c r="AZ32" s="535"/>
      <c r="BA32" s="527"/>
      <c r="BB32" s="680"/>
      <c r="BC32" s="535"/>
      <c r="BD32" s="527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</row>
    <row r="33" spans="1:70" ht="12.75" customHeight="1">
      <c r="A33" s="416" t="s">
        <v>56</v>
      </c>
      <c r="B33" s="926">
        <f>18+9</f>
        <v>27</v>
      </c>
      <c r="C33" s="527"/>
      <c r="D33" s="926">
        <v>3</v>
      </c>
      <c r="E33" s="527"/>
      <c r="F33" s="941">
        <v>5</v>
      </c>
      <c r="G33" s="535"/>
      <c r="H33" s="926">
        <v>2</v>
      </c>
      <c r="I33" s="527"/>
      <c r="J33" s="926">
        <v>4</v>
      </c>
      <c r="K33" s="535"/>
      <c r="L33" s="527"/>
      <c r="M33" s="926">
        <v>2</v>
      </c>
      <c r="N33" s="527"/>
      <c r="O33" s="926">
        <f t="shared" si="1"/>
        <v>43</v>
      </c>
      <c r="P33" s="527"/>
      <c r="Q33" s="104"/>
      <c r="R33" s="83"/>
      <c r="S33" s="104"/>
      <c r="T33" s="104"/>
      <c r="U33" s="104"/>
      <c r="V33" s="104"/>
      <c r="W33" s="104"/>
      <c r="X33" s="83"/>
      <c r="Y33" s="104"/>
      <c r="Z33" s="104"/>
      <c r="AA33" s="104"/>
      <c r="AB33" s="104"/>
      <c r="AC33" s="104"/>
      <c r="AD33" s="27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</row>
    <row r="34" spans="1:70" ht="12.75" customHeight="1">
      <c r="A34" s="104"/>
      <c r="B34" s="83"/>
      <c r="C34" s="104"/>
      <c r="D34" s="104"/>
      <c r="E34" s="104"/>
      <c r="F34" s="104"/>
      <c r="G34" s="104"/>
      <c r="H34" s="83"/>
      <c r="I34" s="104"/>
      <c r="J34" s="104"/>
      <c r="K34" s="104"/>
      <c r="L34" s="104"/>
      <c r="M34" s="104"/>
      <c r="N34" s="27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</row>
    <row r="35" spans="1:70" ht="18" customHeight="1">
      <c r="A35" s="654" t="s">
        <v>87</v>
      </c>
      <c r="B35" s="529"/>
      <c r="C35" s="529"/>
      <c r="D35" s="529"/>
      <c r="E35" s="529"/>
      <c r="F35" s="529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529"/>
      <c r="BJ35" s="529"/>
      <c r="BK35" s="115"/>
      <c r="BL35" s="115"/>
      <c r="BM35" s="115"/>
      <c r="BN35" s="115"/>
      <c r="BO35" s="115"/>
      <c r="BP35" s="115"/>
      <c r="BQ35" s="115"/>
      <c r="BR35" s="115"/>
    </row>
    <row r="36" spans="1:70" ht="33" customHeight="1">
      <c r="A36" s="114"/>
      <c r="B36" s="116"/>
      <c r="C36" s="114"/>
      <c r="D36" s="940" t="s">
        <v>521</v>
      </c>
      <c r="E36" s="672" t="s">
        <v>522</v>
      </c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556"/>
      <c r="S36" s="556"/>
      <c r="T36" s="570"/>
      <c r="U36" s="652" t="s">
        <v>90</v>
      </c>
      <c r="V36" s="535"/>
      <c r="W36" s="535"/>
      <c r="X36" s="535"/>
      <c r="Y36" s="535"/>
      <c r="Z36" s="535"/>
      <c r="AA36" s="535"/>
      <c r="AB36" s="535"/>
      <c r="AC36" s="662" t="s">
        <v>91</v>
      </c>
      <c r="AD36" s="570"/>
      <c r="AE36" s="653" t="s">
        <v>92</v>
      </c>
      <c r="AF36" s="535"/>
      <c r="AG36" s="535"/>
      <c r="AH36" s="535"/>
      <c r="AI36" s="535"/>
      <c r="AJ36" s="535"/>
      <c r="AK36" s="535"/>
      <c r="AL36" s="535"/>
      <c r="AM36" s="535"/>
      <c r="AN36" s="527"/>
      <c r="AO36" s="673" t="s">
        <v>93</v>
      </c>
      <c r="AP36" s="570"/>
      <c r="AQ36" s="655" t="s">
        <v>94</v>
      </c>
      <c r="AR36" s="556"/>
      <c r="AS36" s="556"/>
      <c r="AT36" s="556"/>
      <c r="AU36" s="556"/>
      <c r="AV36" s="556"/>
      <c r="AW36" s="556"/>
      <c r="AX36" s="556"/>
      <c r="AY36" s="556"/>
      <c r="AZ36" s="556"/>
      <c r="BA36" s="556"/>
      <c r="BB36" s="556"/>
      <c r="BC36" s="556"/>
      <c r="BD36" s="556"/>
      <c r="BE36" s="556"/>
      <c r="BF36" s="570"/>
      <c r="BG36" s="117"/>
      <c r="BH36" s="117"/>
      <c r="BI36" s="117"/>
      <c r="BJ36" s="114"/>
      <c r="BK36" s="115"/>
      <c r="BL36" s="115"/>
      <c r="BM36" s="115"/>
      <c r="BN36" s="115"/>
      <c r="BO36" s="115"/>
      <c r="BP36" s="115"/>
      <c r="BQ36" s="115"/>
      <c r="BR36" s="115"/>
    </row>
    <row r="37" spans="1:70" ht="22.5" customHeight="1">
      <c r="A37" s="114"/>
      <c r="B37" s="116"/>
      <c r="C37" s="114"/>
      <c r="D37" s="670"/>
      <c r="E37" s="663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73"/>
      <c r="U37" s="666" t="s">
        <v>95</v>
      </c>
      <c r="V37" s="570"/>
      <c r="W37" s="666" t="s">
        <v>96</v>
      </c>
      <c r="X37" s="570"/>
      <c r="Y37" s="763" t="s">
        <v>523</v>
      </c>
      <c r="Z37" s="535"/>
      <c r="AA37" s="535"/>
      <c r="AB37" s="535"/>
      <c r="AC37" s="663"/>
      <c r="AD37" s="573"/>
      <c r="AE37" s="664" t="s">
        <v>99</v>
      </c>
      <c r="AF37" s="573"/>
      <c r="AG37" s="674" t="s">
        <v>100</v>
      </c>
      <c r="AH37" s="535"/>
      <c r="AI37" s="535"/>
      <c r="AJ37" s="535"/>
      <c r="AK37" s="535"/>
      <c r="AL37" s="535"/>
      <c r="AM37" s="535"/>
      <c r="AN37" s="527"/>
      <c r="AO37" s="663"/>
      <c r="AP37" s="573"/>
      <c r="AQ37" s="616"/>
      <c r="AR37" s="548"/>
      <c r="AS37" s="548"/>
      <c r="AT37" s="548"/>
      <c r="AU37" s="548"/>
      <c r="AV37" s="548"/>
      <c r="AW37" s="548"/>
      <c r="AX37" s="548"/>
      <c r="AY37" s="548"/>
      <c r="AZ37" s="548"/>
      <c r="BA37" s="548"/>
      <c r="BB37" s="548"/>
      <c r="BC37" s="548"/>
      <c r="BD37" s="548"/>
      <c r="BE37" s="548"/>
      <c r="BF37" s="540"/>
      <c r="BG37" s="118"/>
      <c r="BH37" s="118"/>
      <c r="BI37" s="118"/>
      <c r="BJ37" s="114"/>
      <c r="BK37" s="115"/>
      <c r="BL37" s="115"/>
      <c r="BM37" s="115"/>
      <c r="BN37" s="115"/>
      <c r="BO37" s="115"/>
      <c r="BP37" s="115"/>
      <c r="BQ37" s="115"/>
      <c r="BR37" s="115"/>
    </row>
    <row r="38" spans="1:70" ht="19.5" customHeight="1">
      <c r="A38" s="114"/>
      <c r="B38" s="116"/>
      <c r="C38" s="114"/>
      <c r="D38" s="670"/>
      <c r="E38" s="663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73"/>
      <c r="U38" s="663"/>
      <c r="V38" s="573"/>
      <c r="W38" s="663"/>
      <c r="X38" s="573"/>
      <c r="Y38" s="666" t="s">
        <v>524</v>
      </c>
      <c r="Z38" s="570"/>
      <c r="AA38" s="666" t="s">
        <v>525</v>
      </c>
      <c r="AB38" s="556"/>
      <c r="AC38" s="663"/>
      <c r="AD38" s="573"/>
      <c r="AE38" s="529"/>
      <c r="AF38" s="573"/>
      <c r="AG38" s="666" t="s">
        <v>101</v>
      </c>
      <c r="AH38" s="570"/>
      <c r="AI38" s="665" t="s">
        <v>102</v>
      </c>
      <c r="AJ38" s="630"/>
      <c r="AK38" s="630"/>
      <c r="AL38" s="630"/>
      <c r="AM38" s="630"/>
      <c r="AN38" s="525"/>
      <c r="AO38" s="663"/>
      <c r="AP38" s="573"/>
      <c r="AQ38" s="526" t="s">
        <v>103</v>
      </c>
      <c r="AR38" s="535"/>
      <c r="AS38" s="535"/>
      <c r="AT38" s="527"/>
      <c r="AU38" s="526" t="s">
        <v>104</v>
      </c>
      <c r="AV38" s="535"/>
      <c r="AW38" s="535"/>
      <c r="AX38" s="527"/>
      <c r="AY38" s="526" t="s">
        <v>105</v>
      </c>
      <c r="AZ38" s="535"/>
      <c r="BA38" s="535"/>
      <c r="BB38" s="527"/>
      <c r="BC38" s="526" t="s">
        <v>106</v>
      </c>
      <c r="BD38" s="535"/>
      <c r="BE38" s="535"/>
      <c r="BF38" s="527"/>
      <c r="BG38" s="119"/>
      <c r="BH38" s="119"/>
      <c r="BI38" s="119"/>
      <c r="BJ38" s="114"/>
      <c r="BK38" s="115"/>
      <c r="BL38" s="115"/>
      <c r="BM38" s="115"/>
      <c r="BN38" s="115"/>
      <c r="BO38" s="115"/>
      <c r="BP38" s="115"/>
      <c r="BQ38" s="115"/>
      <c r="BR38" s="115"/>
    </row>
    <row r="39" spans="1:70" ht="24" customHeight="1">
      <c r="A39" s="114"/>
      <c r="B39" s="116"/>
      <c r="C39" s="114"/>
      <c r="D39" s="670"/>
      <c r="E39" s="663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73"/>
      <c r="U39" s="663"/>
      <c r="V39" s="573"/>
      <c r="W39" s="663"/>
      <c r="X39" s="573"/>
      <c r="Y39" s="663"/>
      <c r="Z39" s="573"/>
      <c r="AA39" s="663"/>
      <c r="AB39" s="529"/>
      <c r="AC39" s="663"/>
      <c r="AD39" s="573"/>
      <c r="AE39" s="529"/>
      <c r="AF39" s="573"/>
      <c r="AG39" s="663"/>
      <c r="AH39" s="573"/>
      <c r="AI39" s="666" t="s">
        <v>107</v>
      </c>
      <c r="AJ39" s="570"/>
      <c r="AK39" s="667" t="s">
        <v>108</v>
      </c>
      <c r="AL39" s="570"/>
      <c r="AM39" s="666" t="s">
        <v>109</v>
      </c>
      <c r="AN39" s="570"/>
      <c r="AO39" s="663"/>
      <c r="AP39" s="573"/>
      <c r="AQ39" s="679" t="s">
        <v>110</v>
      </c>
      <c r="AR39" s="556"/>
      <c r="AS39" s="556"/>
      <c r="AT39" s="556"/>
      <c r="AU39" s="556"/>
      <c r="AV39" s="556"/>
      <c r="AW39" s="556"/>
      <c r="AX39" s="556"/>
      <c r="AY39" s="556"/>
      <c r="AZ39" s="556"/>
      <c r="BA39" s="556"/>
      <c r="BB39" s="556"/>
      <c r="BC39" s="556"/>
      <c r="BD39" s="556"/>
      <c r="BE39" s="556"/>
      <c r="BF39" s="570"/>
      <c r="BG39" s="119"/>
      <c r="BH39" s="119"/>
      <c r="BI39" s="119"/>
      <c r="BJ39" s="114"/>
      <c r="BK39" s="115"/>
      <c r="BL39" s="115"/>
      <c r="BM39" s="115"/>
      <c r="BN39" s="115"/>
      <c r="BO39" s="115"/>
      <c r="BP39" s="115"/>
      <c r="BQ39" s="115"/>
      <c r="BR39" s="115"/>
    </row>
    <row r="40" spans="1:70" ht="24" customHeight="1">
      <c r="A40" s="114"/>
      <c r="B40" s="116"/>
      <c r="C40" s="114"/>
      <c r="D40" s="670"/>
      <c r="E40" s="663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73"/>
      <c r="U40" s="663"/>
      <c r="V40" s="573"/>
      <c r="W40" s="663"/>
      <c r="X40" s="573"/>
      <c r="Y40" s="663"/>
      <c r="Z40" s="573"/>
      <c r="AA40" s="663"/>
      <c r="AB40" s="529"/>
      <c r="AC40" s="663"/>
      <c r="AD40" s="573"/>
      <c r="AE40" s="529"/>
      <c r="AF40" s="573"/>
      <c r="AG40" s="663"/>
      <c r="AH40" s="573"/>
      <c r="AI40" s="663"/>
      <c r="AJ40" s="573"/>
      <c r="AK40" s="663"/>
      <c r="AL40" s="573"/>
      <c r="AM40" s="663"/>
      <c r="AN40" s="573"/>
      <c r="AO40" s="663"/>
      <c r="AP40" s="573"/>
      <c r="AQ40" s="668">
        <v>1</v>
      </c>
      <c r="AR40" s="546"/>
      <c r="AS40" s="675">
        <v>2</v>
      </c>
      <c r="AT40" s="546"/>
      <c r="AU40" s="668">
        <v>3</v>
      </c>
      <c r="AV40" s="546"/>
      <c r="AW40" s="675">
        <v>4</v>
      </c>
      <c r="AX40" s="546"/>
      <c r="AY40" s="668">
        <v>5</v>
      </c>
      <c r="AZ40" s="546"/>
      <c r="BA40" s="675">
        <v>6</v>
      </c>
      <c r="BB40" s="546"/>
      <c r="BC40" s="668">
        <v>7</v>
      </c>
      <c r="BD40" s="546"/>
      <c r="BE40" s="668">
        <v>8</v>
      </c>
      <c r="BF40" s="527"/>
      <c r="BG40" s="119"/>
      <c r="BH40" s="119"/>
      <c r="BI40" s="119"/>
      <c r="BJ40" s="114"/>
      <c r="BK40" s="43"/>
      <c r="BL40" s="115"/>
      <c r="BM40" s="115"/>
      <c r="BN40" s="115"/>
      <c r="BO40" s="115"/>
      <c r="BP40" s="115"/>
      <c r="BQ40" s="115"/>
      <c r="BR40" s="115"/>
    </row>
    <row r="41" spans="1:70" ht="24" customHeight="1">
      <c r="A41" s="114"/>
      <c r="B41" s="116"/>
      <c r="C41" s="114"/>
      <c r="D41" s="670"/>
      <c r="E41" s="663"/>
      <c r="F41" s="529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73"/>
      <c r="U41" s="663"/>
      <c r="V41" s="573"/>
      <c r="W41" s="663"/>
      <c r="X41" s="573"/>
      <c r="Y41" s="663"/>
      <c r="Z41" s="573"/>
      <c r="AA41" s="663"/>
      <c r="AB41" s="529"/>
      <c r="AC41" s="663"/>
      <c r="AD41" s="573"/>
      <c r="AE41" s="529"/>
      <c r="AF41" s="573"/>
      <c r="AG41" s="663"/>
      <c r="AH41" s="573"/>
      <c r="AI41" s="663"/>
      <c r="AJ41" s="573"/>
      <c r="AK41" s="663"/>
      <c r="AL41" s="573"/>
      <c r="AM41" s="663"/>
      <c r="AN41" s="573"/>
      <c r="AO41" s="663"/>
      <c r="AP41" s="573"/>
      <c r="AQ41" s="526" t="s">
        <v>111</v>
      </c>
      <c r="AR41" s="535"/>
      <c r="AS41" s="535"/>
      <c r="AT41" s="535"/>
      <c r="AU41" s="535"/>
      <c r="AV41" s="535"/>
      <c r="AW41" s="535"/>
      <c r="AX41" s="535"/>
      <c r="AY41" s="535"/>
      <c r="AZ41" s="535"/>
      <c r="BA41" s="535"/>
      <c r="BB41" s="535"/>
      <c r="BC41" s="535"/>
      <c r="BD41" s="535"/>
      <c r="BE41" s="535"/>
      <c r="BF41" s="527"/>
      <c r="BG41" s="119"/>
      <c r="BH41" s="119"/>
      <c r="BI41" s="119"/>
      <c r="BJ41" s="114"/>
      <c r="BK41" s="115"/>
      <c r="BL41" s="115"/>
      <c r="BM41" s="115"/>
      <c r="BN41" s="115"/>
      <c r="BO41" s="115"/>
      <c r="BP41" s="115"/>
      <c r="BQ41" s="115"/>
      <c r="BR41" s="115"/>
    </row>
    <row r="42" spans="1:70" ht="28.5" customHeight="1">
      <c r="A42" s="114"/>
      <c r="B42" s="116"/>
      <c r="C42" s="114"/>
      <c r="D42" s="671"/>
      <c r="E42" s="616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0"/>
      <c r="U42" s="663"/>
      <c r="V42" s="573"/>
      <c r="W42" s="663"/>
      <c r="X42" s="573"/>
      <c r="Y42" s="663"/>
      <c r="Z42" s="573"/>
      <c r="AA42" s="663"/>
      <c r="AB42" s="529"/>
      <c r="AC42" s="663"/>
      <c r="AD42" s="573"/>
      <c r="AE42" s="529"/>
      <c r="AF42" s="573"/>
      <c r="AG42" s="663"/>
      <c r="AH42" s="573"/>
      <c r="AI42" s="663"/>
      <c r="AJ42" s="573"/>
      <c r="AK42" s="663"/>
      <c r="AL42" s="573"/>
      <c r="AM42" s="663"/>
      <c r="AN42" s="573"/>
      <c r="AO42" s="663"/>
      <c r="AP42" s="573"/>
      <c r="AQ42" s="676">
        <v>18</v>
      </c>
      <c r="AR42" s="677"/>
      <c r="AS42" s="678">
        <v>18</v>
      </c>
      <c r="AT42" s="677"/>
      <c r="AU42" s="676">
        <v>18</v>
      </c>
      <c r="AV42" s="677"/>
      <c r="AW42" s="678">
        <v>18</v>
      </c>
      <c r="AX42" s="677"/>
      <c r="AY42" s="676">
        <v>18</v>
      </c>
      <c r="AZ42" s="677"/>
      <c r="BA42" s="678">
        <v>18</v>
      </c>
      <c r="BB42" s="573"/>
      <c r="BC42" s="678">
        <v>18</v>
      </c>
      <c r="BD42" s="677"/>
      <c r="BE42" s="654">
        <v>9</v>
      </c>
      <c r="BF42" s="573"/>
      <c r="BG42" s="119"/>
      <c r="BH42" s="119"/>
      <c r="BI42" s="119"/>
      <c r="BJ42" s="114"/>
      <c r="BK42" s="115"/>
      <c r="BL42" s="115"/>
      <c r="BM42" s="115"/>
      <c r="BN42" s="115"/>
      <c r="BO42" s="115"/>
      <c r="BP42" s="115"/>
      <c r="BQ42" s="115"/>
      <c r="BR42" s="115"/>
    </row>
    <row r="43" spans="1:70" ht="15.75" customHeight="1">
      <c r="A43" s="121"/>
      <c r="B43" s="116"/>
      <c r="C43" s="121"/>
      <c r="D43" s="122">
        <v>1</v>
      </c>
      <c r="E43" s="680">
        <v>2</v>
      </c>
      <c r="F43" s="535"/>
      <c r="G43" s="535"/>
      <c r="H43" s="535"/>
      <c r="I43" s="535"/>
      <c r="J43" s="535"/>
      <c r="K43" s="535"/>
      <c r="L43" s="535"/>
      <c r="M43" s="535"/>
      <c r="N43" s="535"/>
      <c r="O43" s="535"/>
      <c r="P43" s="535"/>
      <c r="Q43" s="535"/>
      <c r="R43" s="535"/>
      <c r="S43" s="535"/>
      <c r="T43" s="535"/>
      <c r="U43" s="680">
        <v>3</v>
      </c>
      <c r="V43" s="527"/>
      <c r="W43" s="680">
        <v>4</v>
      </c>
      <c r="X43" s="535"/>
      <c r="Y43" s="680">
        <v>5</v>
      </c>
      <c r="Z43" s="527"/>
      <c r="AA43" s="680">
        <v>6</v>
      </c>
      <c r="AB43" s="535"/>
      <c r="AC43" s="680">
        <v>7</v>
      </c>
      <c r="AD43" s="527"/>
      <c r="AE43" s="680">
        <v>8</v>
      </c>
      <c r="AF43" s="527"/>
      <c r="AG43" s="681">
        <v>9</v>
      </c>
      <c r="AH43" s="535"/>
      <c r="AI43" s="680">
        <v>10</v>
      </c>
      <c r="AJ43" s="527"/>
      <c r="AK43" s="681">
        <v>11</v>
      </c>
      <c r="AL43" s="535"/>
      <c r="AM43" s="680">
        <v>12</v>
      </c>
      <c r="AN43" s="527"/>
      <c r="AO43" s="681">
        <v>13</v>
      </c>
      <c r="AP43" s="535"/>
      <c r="AQ43" s="680">
        <v>14</v>
      </c>
      <c r="AR43" s="527"/>
      <c r="AS43" s="681">
        <v>15</v>
      </c>
      <c r="AT43" s="535"/>
      <c r="AU43" s="680">
        <v>16</v>
      </c>
      <c r="AV43" s="527"/>
      <c r="AW43" s="681">
        <v>17</v>
      </c>
      <c r="AX43" s="535"/>
      <c r="AY43" s="680">
        <v>18</v>
      </c>
      <c r="AZ43" s="527"/>
      <c r="BA43" s="681">
        <v>19</v>
      </c>
      <c r="BB43" s="535"/>
      <c r="BC43" s="680">
        <v>20</v>
      </c>
      <c r="BD43" s="527"/>
      <c r="BE43" s="681">
        <v>21</v>
      </c>
      <c r="BF43" s="527"/>
      <c r="BG43" s="121"/>
      <c r="BH43" s="439"/>
      <c r="BI43" s="967"/>
      <c r="BJ43" s="529"/>
      <c r="BK43" s="121"/>
      <c r="BL43" s="121"/>
      <c r="BM43" s="121"/>
      <c r="BN43" s="121"/>
      <c r="BO43" s="121"/>
      <c r="BP43" s="121"/>
      <c r="BQ43" s="121"/>
      <c r="BR43" s="121"/>
    </row>
    <row r="44" spans="1:70" ht="28.5" customHeight="1">
      <c r="A44" s="121"/>
      <c r="B44" s="116"/>
      <c r="C44" s="121"/>
      <c r="D44" s="660" t="s">
        <v>526</v>
      </c>
      <c r="E44" s="535"/>
      <c r="F44" s="535"/>
      <c r="G44" s="535"/>
      <c r="H44" s="535"/>
      <c r="I44" s="535"/>
      <c r="J44" s="535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5"/>
      <c r="BB44" s="535"/>
      <c r="BC44" s="535"/>
      <c r="BD44" s="535"/>
      <c r="BE44" s="535"/>
      <c r="BF44" s="527"/>
      <c r="BG44" s="121"/>
      <c r="BH44" s="439"/>
      <c r="BI44" s="440"/>
      <c r="BJ44" s="440"/>
      <c r="BK44" s="121"/>
      <c r="BL44" s="121"/>
      <c r="BM44" s="121"/>
      <c r="BN44" s="121"/>
      <c r="BO44" s="121"/>
      <c r="BP44" s="121"/>
      <c r="BQ44" s="121"/>
      <c r="BR44" s="121"/>
    </row>
    <row r="45" spans="1:70" ht="25.5" customHeight="1">
      <c r="A45" s="71"/>
      <c r="B45" s="116"/>
      <c r="C45" s="71"/>
      <c r="D45" s="534" t="s">
        <v>527</v>
      </c>
      <c r="E45" s="535"/>
      <c r="F45" s="535"/>
      <c r="G45" s="535"/>
      <c r="H45" s="535"/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5"/>
      <c r="BB45" s="535"/>
      <c r="BC45" s="535"/>
      <c r="BD45" s="535"/>
      <c r="BE45" s="535"/>
      <c r="BF45" s="527"/>
      <c r="BG45" s="71"/>
      <c r="BH45" s="439"/>
      <c r="BI45" s="440"/>
      <c r="BJ45" s="440"/>
      <c r="BK45" s="71"/>
      <c r="BL45" s="71"/>
      <c r="BM45" s="71"/>
      <c r="BN45" s="71"/>
      <c r="BO45" s="71"/>
      <c r="BP45" s="71"/>
      <c r="BQ45" s="71"/>
      <c r="BR45" s="71"/>
    </row>
    <row r="46" spans="1:70" ht="25.5" customHeight="1">
      <c r="A46" s="43"/>
      <c r="B46" s="116"/>
      <c r="C46" s="129"/>
      <c r="D46" s="126" t="s">
        <v>114</v>
      </c>
      <c r="E46" s="797" t="s">
        <v>135</v>
      </c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525"/>
      <c r="U46" s="686">
        <v>1.2</v>
      </c>
      <c r="V46" s="523"/>
      <c r="W46" s="688">
        <v>1.3</v>
      </c>
      <c r="X46" s="521"/>
      <c r="Y46" s="688"/>
      <c r="Z46" s="521"/>
      <c r="AA46" s="966"/>
      <c r="AB46" s="630"/>
      <c r="AC46" s="966">
        <v>20</v>
      </c>
      <c r="AD46" s="525"/>
      <c r="AE46" s="688">
        <f t="shared" ref="AE46:AE50" si="2">AC46*30</f>
        <v>600</v>
      </c>
      <c r="AF46" s="521"/>
      <c r="AG46" s="688">
        <f t="shared" ref="AG46:AG50" si="3">AI46+AK46+AM46</f>
        <v>360</v>
      </c>
      <c r="AH46" s="521"/>
      <c r="AI46" s="688">
        <v>180</v>
      </c>
      <c r="AJ46" s="521"/>
      <c r="AK46" s="688">
        <v>180</v>
      </c>
      <c r="AL46" s="521"/>
      <c r="AM46" s="686"/>
      <c r="AN46" s="523"/>
      <c r="AO46" s="688">
        <f t="shared" ref="AO46:AO50" si="4">AE46-AG46</f>
        <v>240</v>
      </c>
      <c r="AP46" s="521"/>
      <c r="AQ46" s="688">
        <v>8</v>
      </c>
      <c r="AR46" s="532"/>
      <c r="AS46" s="687">
        <v>8</v>
      </c>
      <c r="AT46" s="521"/>
      <c r="AU46" s="688">
        <v>4</v>
      </c>
      <c r="AV46" s="532"/>
      <c r="AW46" s="687"/>
      <c r="AX46" s="521"/>
      <c r="AY46" s="688"/>
      <c r="AZ46" s="532"/>
      <c r="BA46" s="687"/>
      <c r="BB46" s="521"/>
      <c r="BC46" s="686"/>
      <c r="BD46" s="532"/>
      <c r="BE46" s="687"/>
      <c r="BF46" s="521"/>
      <c r="BG46" s="43"/>
      <c r="BH46" s="441"/>
      <c r="BI46" s="440"/>
      <c r="BJ46" s="440"/>
      <c r="BK46" s="43"/>
      <c r="BL46" s="43"/>
      <c r="BM46" s="43"/>
      <c r="BN46" s="43"/>
      <c r="BO46" s="43"/>
      <c r="BP46" s="43"/>
      <c r="BQ46" s="43"/>
      <c r="BR46" s="43"/>
    </row>
    <row r="47" spans="1:70" ht="25.5" customHeight="1">
      <c r="A47" s="43"/>
      <c r="B47" s="116"/>
      <c r="C47" s="129"/>
      <c r="D47" s="126" t="s">
        <v>116</v>
      </c>
      <c r="E47" s="494" t="s">
        <v>138</v>
      </c>
      <c r="F47" s="495"/>
      <c r="G47" s="495"/>
      <c r="H47" s="495"/>
      <c r="I47" s="495"/>
      <c r="J47" s="495"/>
      <c r="K47" s="495"/>
      <c r="L47" s="495"/>
      <c r="M47" s="495"/>
      <c r="N47" s="495"/>
      <c r="O47" s="495"/>
      <c r="P47" s="495"/>
      <c r="Q47" s="495"/>
      <c r="R47" s="495"/>
      <c r="S47" s="495"/>
      <c r="T47" s="497"/>
      <c r="U47" s="691">
        <v>1.2</v>
      </c>
      <c r="V47" s="497"/>
      <c r="W47" s="692"/>
      <c r="X47" s="497"/>
      <c r="Y47" s="692"/>
      <c r="Z47" s="497"/>
      <c r="AA47" s="692"/>
      <c r="AB47" s="495"/>
      <c r="AC47" s="692">
        <v>12</v>
      </c>
      <c r="AD47" s="497"/>
      <c r="AE47" s="692">
        <f t="shared" si="2"/>
        <v>360</v>
      </c>
      <c r="AF47" s="497"/>
      <c r="AG47" s="692">
        <f t="shared" si="3"/>
        <v>198</v>
      </c>
      <c r="AH47" s="497"/>
      <c r="AI47" s="692">
        <v>108</v>
      </c>
      <c r="AJ47" s="497"/>
      <c r="AK47" s="692">
        <v>72</v>
      </c>
      <c r="AL47" s="497"/>
      <c r="AM47" s="691">
        <v>18</v>
      </c>
      <c r="AN47" s="495"/>
      <c r="AO47" s="692">
        <f t="shared" si="4"/>
        <v>162</v>
      </c>
      <c r="AP47" s="497"/>
      <c r="AQ47" s="692">
        <v>4</v>
      </c>
      <c r="AR47" s="495"/>
      <c r="AS47" s="696">
        <v>7</v>
      </c>
      <c r="AT47" s="497"/>
      <c r="AU47" s="692"/>
      <c r="AV47" s="495"/>
      <c r="AW47" s="696"/>
      <c r="AX47" s="497"/>
      <c r="AY47" s="692"/>
      <c r="AZ47" s="499"/>
      <c r="BA47" s="691"/>
      <c r="BB47" s="497"/>
      <c r="BC47" s="691"/>
      <c r="BD47" s="499"/>
      <c r="BE47" s="691"/>
      <c r="BF47" s="497"/>
      <c r="BG47" s="43"/>
      <c r="BH47" s="441"/>
      <c r="BI47" s="439"/>
      <c r="BJ47" s="439"/>
      <c r="BK47" s="43"/>
      <c r="BL47" s="43"/>
      <c r="BM47" s="43"/>
      <c r="BN47" s="43"/>
      <c r="BO47" s="43"/>
      <c r="BP47" s="43"/>
      <c r="BQ47" s="43"/>
      <c r="BR47" s="43"/>
    </row>
    <row r="48" spans="1:70" ht="25.5" customHeight="1">
      <c r="A48" s="43"/>
      <c r="B48" s="116"/>
      <c r="C48" s="129"/>
      <c r="D48" s="126" t="s">
        <v>118</v>
      </c>
      <c r="E48" s="494" t="s">
        <v>140</v>
      </c>
      <c r="F48" s="495"/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5"/>
      <c r="T48" s="497"/>
      <c r="U48" s="691">
        <v>2</v>
      </c>
      <c r="V48" s="497"/>
      <c r="W48" s="692">
        <v>1</v>
      </c>
      <c r="X48" s="497"/>
      <c r="Y48" s="692"/>
      <c r="Z48" s="497"/>
      <c r="AA48" s="692"/>
      <c r="AB48" s="495"/>
      <c r="AC48" s="692">
        <v>5</v>
      </c>
      <c r="AD48" s="497"/>
      <c r="AE48" s="692">
        <f t="shared" si="2"/>
        <v>150</v>
      </c>
      <c r="AF48" s="497"/>
      <c r="AG48" s="692">
        <f t="shared" si="3"/>
        <v>90</v>
      </c>
      <c r="AH48" s="497"/>
      <c r="AI48" s="692">
        <v>36</v>
      </c>
      <c r="AJ48" s="497"/>
      <c r="AK48" s="692">
        <v>36</v>
      </c>
      <c r="AL48" s="497"/>
      <c r="AM48" s="691">
        <v>18</v>
      </c>
      <c r="AN48" s="495"/>
      <c r="AO48" s="692">
        <f t="shared" si="4"/>
        <v>60</v>
      </c>
      <c r="AP48" s="497"/>
      <c r="AQ48" s="692">
        <v>2</v>
      </c>
      <c r="AR48" s="495"/>
      <c r="AS48" s="696">
        <v>3</v>
      </c>
      <c r="AT48" s="497"/>
      <c r="AU48" s="692"/>
      <c r="AV48" s="495"/>
      <c r="AW48" s="696"/>
      <c r="AX48" s="497"/>
      <c r="AY48" s="692"/>
      <c r="AZ48" s="499"/>
      <c r="BA48" s="691"/>
      <c r="BB48" s="497"/>
      <c r="BC48" s="691"/>
      <c r="BD48" s="499"/>
      <c r="BE48" s="691"/>
      <c r="BF48" s="497"/>
      <c r="BG48" s="43"/>
      <c r="BH48" s="441"/>
      <c r="BI48" s="439"/>
      <c r="BJ48" s="439"/>
      <c r="BK48" s="43"/>
      <c r="BL48" s="43"/>
      <c r="BM48" s="43"/>
      <c r="BN48" s="43"/>
      <c r="BO48" s="43"/>
      <c r="BP48" s="43"/>
      <c r="BQ48" s="43"/>
      <c r="BR48" s="43"/>
    </row>
    <row r="49" spans="1:70" ht="25.5" customHeight="1">
      <c r="A49" s="43"/>
      <c r="B49" s="116"/>
      <c r="C49" s="129"/>
      <c r="D49" s="126" t="s">
        <v>120</v>
      </c>
      <c r="E49" s="494" t="s">
        <v>144</v>
      </c>
      <c r="F49" s="495"/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7"/>
      <c r="U49" s="691">
        <v>1</v>
      </c>
      <c r="V49" s="497"/>
      <c r="W49" s="692">
        <v>1.2</v>
      </c>
      <c r="X49" s="497"/>
      <c r="Y49" s="692"/>
      <c r="Z49" s="497"/>
      <c r="AA49" s="692"/>
      <c r="AB49" s="495"/>
      <c r="AC49" s="692">
        <v>10</v>
      </c>
      <c r="AD49" s="497"/>
      <c r="AE49" s="692">
        <f t="shared" si="2"/>
        <v>300</v>
      </c>
      <c r="AF49" s="497"/>
      <c r="AG49" s="692">
        <f t="shared" si="3"/>
        <v>150</v>
      </c>
      <c r="AH49" s="497"/>
      <c r="AI49" s="692">
        <v>46</v>
      </c>
      <c r="AJ49" s="497"/>
      <c r="AK49" s="692">
        <v>18</v>
      </c>
      <c r="AL49" s="497"/>
      <c r="AM49" s="691">
        <v>86</v>
      </c>
      <c r="AN49" s="495"/>
      <c r="AO49" s="692">
        <f t="shared" si="4"/>
        <v>150</v>
      </c>
      <c r="AP49" s="497"/>
      <c r="AQ49" s="692">
        <v>5</v>
      </c>
      <c r="AR49" s="495"/>
      <c r="AS49" s="696">
        <v>3</v>
      </c>
      <c r="AT49" s="497"/>
      <c r="AU49" s="692"/>
      <c r="AV49" s="495"/>
      <c r="AW49" s="696"/>
      <c r="AX49" s="497"/>
      <c r="AY49" s="692"/>
      <c r="AZ49" s="499"/>
      <c r="BA49" s="691"/>
      <c r="BB49" s="497"/>
      <c r="BC49" s="691"/>
      <c r="BD49" s="499"/>
      <c r="BE49" s="691"/>
      <c r="BF49" s="497"/>
      <c r="BG49" s="43"/>
      <c r="BH49" s="441"/>
      <c r="BI49" s="439"/>
      <c r="BJ49" s="439"/>
      <c r="BK49" s="43"/>
      <c r="BL49" s="43"/>
      <c r="BM49" s="43"/>
      <c r="BN49" s="43"/>
      <c r="BO49" s="43"/>
      <c r="BP49" s="43"/>
      <c r="BQ49" s="43"/>
      <c r="BR49" s="43"/>
    </row>
    <row r="50" spans="1:70" ht="25.5" customHeight="1">
      <c r="A50" s="43"/>
      <c r="B50" s="116"/>
      <c r="C50" s="116"/>
      <c r="D50" s="126" t="s">
        <v>122</v>
      </c>
      <c r="E50" s="519" t="s">
        <v>147</v>
      </c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  <c r="Q50" s="503"/>
      <c r="R50" s="503"/>
      <c r="S50" s="503"/>
      <c r="T50" s="501"/>
      <c r="U50" s="701"/>
      <c r="V50" s="501"/>
      <c r="W50" s="700">
        <v>1</v>
      </c>
      <c r="X50" s="501"/>
      <c r="Y50" s="700"/>
      <c r="Z50" s="501"/>
      <c r="AA50" s="700"/>
      <c r="AB50" s="503"/>
      <c r="AC50" s="700">
        <v>3</v>
      </c>
      <c r="AD50" s="501"/>
      <c r="AE50" s="700">
        <f t="shared" si="2"/>
        <v>90</v>
      </c>
      <c r="AF50" s="501"/>
      <c r="AG50" s="700">
        <f t="shared" si="3"/>
        <v>52</v>
      </c>
      <c r="AH50" s="501"/>
      <c r="AI50" s="700">
        <v>34</v>
      </c>
      <c r="AJ50" s="501"/>
      <c r="AK50" s="700"/>
      <c r="AL50" s="501"/>
      <c r="AM50" s="701">
        <v>18</v>
      </c>
      <c r="AN50" s="503"/>
      <c r="AO50" s="700">
        <f t="shared" si="4"/>
        <v>38</v>
      </c>
      <c r="AP50" s="501"/>
      <c r="AQ50" s="700">
        <v>3</v>
      </c>
      <c r="AR50" s="503"/>
      <c r="AS50" s="703"/>
      <c r="AT50" s="501"/>
      <c r="AU50" s="700"/>
      <c r="AV50" s="503"/>
      <c r="AW50" s="703"/>
      <c r="AX50" s="501"/>
      <c r="AY50" s="700"/>
      <c r="AZ50" s="516"/>
      <c r="BA50" s="701"/>
      <c r="BB50" s="501"/>
      <c r="BC50" s="701"/>
      <c r="BD50" s="516"/>
      <c r="BE50" s="701"/>
      <c r="BF50" s="501"/>
      <c r="BG50" s="43"/>
      <c r="BH50" s="441"/>
      <c r="BI50" s="442"/>
      <c r="BJ50" s="442"/>
      <c r="BK50" s="43"/>
      <c r="BL50" s="8"/>
      <c r="BM50" s="43"/>
      <c r="BN50" s="43"/>
      <c r="BO50" s="43"/>
      <c r="BP50" s="43"/>
      <c r="BQ50" s="43"/>
      <c r="BR50" s="43"/>
    </row>
    <row r="51" spans="1:70" ht="25.5" customHeight="1">
      <c r="A51" s="145"/>
      <c r="B51" s="116"/>
      <c r="C51" s="116"/>
      <c r="D51" s="536" t="s">
        <v>528</v>
      </c>
      <c r="E51" s="535"/>
      <c r="F51" s="535"/>
      <c r="G51" s="535"/>
      <c r="H51" s="535"/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5"/>
      <c r="T51" s="527"/>
      <c r="U51" s="526">
        <v>6</v>
      </c>
      <c r="V51" s="527"/>
      <c r="W51" s="705">
        <v>6</v>
      </c>
      <c r="X51" s="527"/>
      <c r="Y51" s="526">
        <f>SUM(Y46:Z50)</f>
        <v>0</v>
      </c>
      <c r="Z51" s="527"/>
      <c r="AA51" s="526">
        <f>SUM(AA46:AB50)</f>
        <v>0</v>
      </c>
      <c r="AB51" s="527"/>
      <c r="AC51" s="526">
        <f>SUM(AC46:AD50)</f>
        <v>50</v>
      </c>
      <c r="AD51" s="527"/>
      <c r="AE51" s="526">
        <f>SUM(AE46:AF50)</f>
        <v>1500</v>
      </c>
      <c r="AF51" s="527"/>
      <c r="AG51" s="526">
        <f>SUM(AG46:AH50)</f>
        <v>850</v>
      </c>
      <c r="AH51" s="527"/>
      <c r="AI51" s="526">
        <f>SUM(AI46:AJ50)</f>
        <v>404</v>
      </c>
      <c r="AJ51" s="527"/>
      <c r="AK51" s="526">
        <f>SUM(AK46:AL50)</f>
        <v>306</v>
      </c>
      <c r="AL51" s="527"/>
      <c r="AM51" s="526">
        <f>SUM(AM46:AN50)</f>
        <v>140</v>
      </c>
      <c r="AN51" s="527"/>
      <c r="AO51" s="526">
        <f>SUM(AO46:AP50)</f>
        <v>650</v>
      </c>
      <c r="AP51" s="527"/>
      <c r="AQ51" s="526">
        <f>SUM(AQ46:AR50)</f>
        <v>22</v>
      </c>
      <c r="AR51" s="546"/>
      <c r="AS51" s="907">
        <f>SUM(AS46:AT50)</f>
        <v>21</v>
      </c>
      <c r="AT51" s="527"/>
      <c r="AU51" s="526">
        <f>SUM(AU46:AV50)</f>
        <v>4</v>
      </c>
      <c r="AV51" s="546"/>
      <c r="AW51" s="907">
        <f>SUM(AW46:AX50)</f>
        <v>0</v>
      </c>
      <c r="AX51" s="527"/>
      <c r="AY51" s="526">
        <f>SUM(AY46:AZ50)</f>
        <v>0</v>
      </c>
      <c r="AZ51" s="546"/>
      <c r="BA51" s="907">
        <f>SUM(BA46:BB50)</f>
        <v>0</v>
      </c>
      <c r="BB51" s="527"/>
      <c r="BC51" s="526">
        <f>SUM(BC46:BD50)</f>
        <v>0</v>
      </c>
      <c r="BD51" s="546"/>
      <c r="BE51" s="907">
        <f>SUM(BE46:BF50)</f>
        <v>0</v>
      </c>
      <c r="BF51" s="527"/>
      <c r="BG51" s="145"/>
      <c r="BH51" s="441"/>
      <c r="BI51" s="443"/>
      <c r="BJ51" s="443"/>
      <c r="BK51" s="145"/>
      <c r="BL51" s="145"/>
      <c r="BM51" s="145"/>
      <c r="BN51" s="145"/>
      <c r="BO51" s="145"/>
      <c r="BP51" s="145"/>
      <c r="BQ51" s="145"/>
      <c r="BR51" s="145"/>
    </row>
    <row r="52" spans="1:70" ht="27" customHeight="1">
      <c r="A52" s="43"/>
      <c r="B52" s="116"/>
      <c r="C52" s="132"/>
      <c r="D52" s="534" t="s">
        <v>529</v>
      </c>
      <c r="E52" s="535"/>
      <c r="F52" s="535"/>
      <c r="G52" s="535"/>
      <c r="H52" s="535"/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  <c r="AC52" s="535"/>
      <c r="AD52" s="535"/>
      <c r="AE52" s="535"/>
      <c r="AF52" s="535"/>
      <c r="AG52" s="535"/>
      <c r="AH52" s="535"/>
      <c r="AI52" s="535"/>
      <c r="AJ52" s="535"/>
      <c r="AK52" s="535"/>
      <c r="AL52" s="535"/>
      <c r="AM52" s="535"/>
      <c r="AN52" s="535"/>
      <c r="AO52" s="535"/>
      <c r="AP52" s="535"/>
      <c r="AQ52" s="535"/>
      <c r="AR52" s="535"/>
      <c r="AS52" s="535"/>
      <c r="AT52" s="535"/>
      <c r="AU52" s="535"/>
      <c r="AV52" s="535"/>
      <c r="AW52" s="535"/>
      <c r="AX52" s="535"/>
      <c r="AY52" s="535"/>
      <c r="AZ52" s="535"/>
      <c r="BA52" s="535"/>
      <c r="BB52" s="535"/>
      <c r="BC52" s="535"/>
      <c r="BD52" s="535"/>
      <c r="BE52" s="535"/>
      <c r="BF52" s="527"/>
      <c r="BG52" s="43"/>
      <c r="BH52" s="441"/>
      <c r="BI52" s="282"/>
      <c r="BJ52" s="282"/>
      <c r="BK52" s="43"/>
      <c r="BL52" s="43"/>
      <c r="BM52" s="43"/>
      <c r="BN52" s="43"/>
      <c r="BO52" s="43"/>
      <c r="BP52" s="43"/>
      <c r="BQ52" s="43"/>
      <c r="BR52" s="43"/>
    </row>
    <row r="53" spans="1:70" ht="25.5" customHeight="1">
      <c r="A53" s="43"/>
      <c r="B53" s="116"/>
      <c r="C53" s="132"/>
      <c r="D53" s="126" t="s">
        <v>124</v>
      </c>
      <c r="E53" s="494" t="s">
        <v>142</v>
      </c>
      <c r="F53" s="495"/>
      <c r="G53" s="495"/>
      <c r="H53" s="495"/>
      <c r="I53" s="495"/>
      <c r="J53" s="495"/>
      <c r="K53" s="495"/>
      <c r="L53" s="495"/>
      <c r="M53" s="495"/>
      <c r="N53" s="495"/>
      <c r="O53" s="495"/>
      <c r="P53" s="495"/>
      <c r="Q53" s="495"/>
      <c r="R53" s="495"/>
      <c r="S53" s="495"/>
      <c r="T53" s="497"/>
      <c r="U53" s="508"/>
      <c r="V53" s="497"/>
      <c r="W53" s="515">
        <v>1</v>
      </c>
      <c r="X53" s="499"/>
      <c r="Y53" s="508"/>
      <c r="Z53" s="499"/>
      <c r="AA53" s="508"/>
      <c r="AB53" s="499"/>
      <c r="AC53" s="508">
        <v>2</v>
      </c>
      <c r="AD53" s="499"/>
      <c r="AE53" s="508">
        <f t="shared" ref="AE53:AE60" si="5">AC53*30</f>
        <v>60</v>
      </c>
      <c r="AF53" s="499"/>
      <c r="AG53" s="508">
        <f t="shared" ref="AG53:AG60" si="6">AI53+AK53+AM53</f>
        <v>34</v>
      </c>
      <c r="AH53" s="497"/>
      <c r="AI53" s="508">
        <v>2</v>
      </c>
      <c r="AJ53" s="497"/>
      <c r="AK53" s="508"/>
      <c r="AL53" s="497"/>
      <c r="AM53" s="515">
        <v>32</v>
      </c>
      <c r="AN53" s="499"/>
      <c r="AO53" s="508">
        <f t="shared" ref="AO53:AO60" si="7">AE53-AG53</f>
        <v>26</v>
      </c>
      <c r="AP53" s="499"/>
      <c r="AQ53" s="508">
        <v>2</v>
      </c>
      <c r="AR53" s="499"/>
      <c r="AS53" s="515"/>
      <c r="AT53" s="499"/>
      <c r="AU53" s="508"/>
      <c r="AV53" s="499"/>
      <c r="AW53" s="515"/>
      <c r="AX53" s="499"/>
      <c r="AY53" s="508"/>
      <c r="AZ53" s="499"/>
      <c r="BA53" s="515"/>
      <c r="BB53" s="499"/>
      <c r="BC53" s="508"/>
      <c r="BD53" s="499"/>
      <c r="BE53" s="515"/>
      <c r="BF53" s="497"/>
      <c r="BG53" s="43"/>
      <c r="BH53" s="441"/>
      <c r="BI53" s="282"/>
      <c r="BJ53" s="282"/>
      <c r="BK53" s="43"/>
      <c r="BL53" s="43"/>
      <c r="BM53" s="43"/>
      <c r="BN53" s="43"/>
      <c r="BO53" s="43"/>
      <c r="BP53" s="43"/>
      <c r="BQ53" s="43"/>
      <c r="BR53" s="43"/>
    </row>
    <row r="54" spans="1:70" ht="25.5" customHeight="1">
      <c r="A54" s="43"/>
      <c r="B54" s="116"/>
      <c r="C54" s="132"/>
      <c r="D54" s="126" t="s">
        <v>126</v>
      </c>
      <c r="E54" s="494" t="s">
        <v>149</v>
      </c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7"/>
      <c r="U54" s="508">
        <v>3</v>
      </c>
      <c r="V54" s="497"/>
      <c r="W54" s="515"/>
      <c r="X54" s="499"/>
      <c r="Y54" s="508"/>
      <c r="Z54" s="499"/>
      <c r="AA54" s="508"/>
      <c r="AB54" s="499"/>
      <c r="AC54" s="508">
        <v>8</v>
      </c>
      <c r="AD54" s="499"/>
      <c r="AE54" s="508">
        <f t="shared" si="5"/>
        <v>240</v>
      </c>
      <c r="AF54" s="497"/>
      <c r="AG54" s="508">
        <f t="shared" si="6"/>
        <v>144</v>
      </c>
      <c r="AH54" s="497"/>
      <c r="AI54" s="508">
        <v>72</v>
      </c>
      <c r="AJ54" s="497"/>
      <c r="AK54" s="508">
        <v>54</v>
      </c>
      <c r="AL54" s="497"/>
      <c r="AM54" s="515">
        <v>18</v>
      </c>
      <c r="AN54" s="499"/>
      <c r="AO54" s="508">
        <f t="shared" si="7"/>
        <v>96</v>
      </c>
      <c r="AP54" s="497"/>
      <c r="AQ54" s="508"/>
      <c r="AR54" s="499"/>
      <c r="AS54" s="515"/>
      <c r="AT54" s="499"/>
      <c r="AU54" s="508">
        <v>8</v>
      </c>
      <c r="AV54" s="499"/>
      <c r="AW54" s="515"/>
      <c r="AX54" s="499"/>
      <c r="AY54" s="508"/>
      <c r="AZ54" s="499"/>
      <c r="BA54" s="515"/>
      <c r="BB54" s="499"/>
      <c r="BC54" s="508"/>
      <c r="BD54" s="499"/>
      <c r="BE54" s="515"/>
      <c r="BF54" s="497"/>
      <c r="BG54" s="43"/>
      <c r="BH54" s="441"/>
      <c r="BI54" s="282"/>
      <c r="BJ54" s="282"/>
      <c r="BK54" s="43"/>
      <c r="BL54" s="43"/>
      <c r="BM54" s="43"/>
      <c r="BN54" s="43"/>
      <c r="BO54" s="43"/>
      <c r="BP54" s="43"/>
      <c r="BQ54" s="43"/>
      <c r="BR54" s="43"/>
    </row>
    <row r="55" spans="1:70" ht="25.5" customHeight="1">
      <c r="A55" s="43"/>
      <c r="B55" s="116"/>
      <c r="C55" s="132"/>
      <c r="D55" s="126" t="s">
        <v>128</v>
      </c>
      <c r="E55" s="494" t="s">
        <v>151</v>
      </c>
      <c r="F55" s="495"/>
      <c r="G55" s="495"/>
      <c r="H55" s="495"/>
      <c r="I55" s="495"/>
      <c r="J55" s="495"/>
      <c r="K55" s="495"/>
      <c r="L55" s="495"/>
      <c r="M55" s="495"/>
      <c r="N55" s="495"/>
      <c r="O55" s="495"/>
      <c r="P55" s="495"/>
      <c r="Q55" s="495"/>
      <c r="R55" s="495"/>
      <c r="S55" s="495"/>
      <c r="T55" s="497"/>
      <c r="U55" s="508">
        <v>4</v>
      </c>
      <c r="V55" s="497"/>
      <c r="W55" s="515"/>
      <c r="X55" s="499"/>
      <c r="Y55" s="508"/>
      <c r="Z55" s="499"/>
      <c r="AA55" s="508"/>
      <c r="AB55" s="499"/>
      <c r="AC55" s="508">
        <v>7.5</v>
      </c>
      <c r="AD55" s="499"/>
      <c r="AE55" s="508">
        <f t="shared" si="5"/>
        <v>225</v>
      </c>
      <c r="AF55" s="497"/>
      <c r="AG55" s="508">
        <f t="shared" si="6"/>
        <v>126</v>
      </c>
      <c r="AH55" s="497"/>
      <c r="AI55" s="508">
        <v>54</v>
      </c>
      <c r="AJ55" s="497"/>
      <c r="AK55" s="508">
        <v>36</v>
      </c>
      <c r="AL55" s="497"/>
      <c r="AM55" s="515">
        <v>36</v>
      </c>
      <c r="AN55" s="499"/>
      <c r="AO55" s="508">
        <f t="shared" si="7"/>
        <v>99</v>
      </c>
      <c r="AP55" s="497"/>
      <c r="AQ55" s="508"/>
      <c r="AR55" s="499"/>
      <c r="AS55" s="515"/>
      <c r="AT55" s="499"/>
      <c r="AU55" s="508"/>
      <c r="AV55" s="499"/>
      <c r="AW55" s="515">
        <v>7</v>
      </c>
      <c r="AX55" s="499"/>
      <c r="AY55" s="508"/>
      <c r="AZ55" s="499"/>
      <c r="BA55" s="515"/>
      <c r="BB55" s="499"/>
      <c r="BC55" s="508"/>
      <c r="BD55" s="499"/>
      <c r="BE55" s="515"/>
      <c r="BF55" s="497"/>
      <c r="BG55" s="43"/>
      <c r="BH55" s="441"/>
      <c r="BI55" s="282"/>
      <c r="BJ55" s="282"/>
      <c r="BK55" s="43"/>
      <c r="BL55" s="43"/>
      <c r="BM55" s="43"/>
      <c r="BN55" s="43"/>
      <c r="BO55" s="43"/>
      <c r="BP55" s="43"/>
      <c r="BQ55" s="43"/>
      <c r="BR55" s="43"/>
    </row>
    <row r="56" spans="1:70" ht="25.5" customHeight="1">
      <c r="A56" s="43"/>
      <c r="B56" s="116"/>
      <c r="C56" s="132"/>
      <c r="D56" s="126" t="s">
        <v>130</v>
      </c>
      <c r="E56" s="494" t="s">
        <v>153</v>
      </c>
      <c r="F56" s="495"/>
      <c r="G56" s="495"/>
      <c r="H56" s="495"/>
      <c r="I56" s="495"/>
      <c r="J56" s="495"/>
      <c r="K56" s="495"/>
      <c r="L56" s="495"/>
      <c r="M56" s="495"/>
      <c r="N56" s="495"/>
      <c r="O56" s="495"/>
      <c r="P56" s="495"/>
      <c r="Q56" s="495"/>
      <c r="R56" s="495"/>
      <c r="S56" s="495"/>
      <c r="T56" s="497"/>
      <c r="U56" s="508">
        <v>4</v>
      </c>
      <c r="V56" s="497"/>
      <c r="W56" s="515"/>
      <c r="X56" s="499"/>
      <c r="Y56" s="508"/>
      <c r="Z56" s="499"/>
      <c r="AA56" s="508"/>
      <c r="AB56" s="499"/>
      <c r="AC56" s="508">
        <v>6.5</v>
      </c>
      <c r="AD56" s="499"/>
      <c r="AE56" s="508">
        <f t="shared" si="5"/>
        <v>195</v>
      </c>
      <c r="AF56" s="497"/>
      <c r="AG56" s="508">
        <f t="shared" si="6"/>
        <v>126</v>
      </c>
      <c r="AH56" s="497"/>
      <c r="AI56" s="508">
        <v>54</v>
      </c>
      <c r="AJ56" s="497"/>
      <c r="AK56" s="508">
        <v>36</v>
      </c>
      <c r="AL56" s="497"/>
      <c r="AM56" s="515">
        <v>36</v>
      </c>
      <c r="AN56" s="499"/>
      <c r="AO56" s="508">
        <f t="shared" si="7"/>
        <v>69</v>
      </c>
      <c r="AP56" s="497"/>
      <c r="AQ56" s="508"/>
      <c r="AR56" s="499"/>
      <c r="AS56" s="515"/>
      <c r="AT56" s="499"/>
      <c r="AU56" s="508"/>
      <c r="AV56" s="499"/>
      <c r="AW56" s="515">
        <v>7</v>
      </c>
      <c r="AX56" s="499"/>
      <c r="AY56" s="508"/>
      <c r="AZ56" s="499"/>
      <c r="BA56" s="515"/>
      <c r="BB56" s="499"/>
      <c r="BC56" s="508"/>
      <c r="BD56" s="499"/>
      <c r="BE56" s="515"/>
      <c r="BF56" s="497"/>
      <c r="BG56" s="43"/>
      <c r="BH56" s="441"/>
      <c r="BI56" s="282"/>
      <c r="BJ56" s="282"/>
      <c r="BK56" s="43"/>
      <c r="BL56" s="43"/>
      <c r="BM56" s="43"/>
      <c r="BN56" s="43"/>
      <c r="BO56" s="43"/>
      <c r="BP56" s="43"/>
      <c r="BQ56" s="43"/>
      <c r="BR56" s="43"/>
    </row>
    <row r="57" spans="1:70" ht="25.5" customHeight="1">
      <c r="A57" s="43"/>
      <c r="B57" s="116"/>
      <c r="C57" s="132"/>
      <c r="D57" s="126" t="s">
        <v>134</v>
      </c>
      <c r="E57" s="494" t="s">
        <v>327</v>
      </c>
      <c r="F57" s="495"/>
      <c r="G57" s="495"/>
      <c r="H57" s="495"/>
      <c r="I57" s="495"/>
      <c r="J57" s="495"/>
      <c r="K57" s="495"/>
      <c r="L57" s="495"/>
      <c r="M57" s="495"/>
      <c r="N57" s="495"/>
      <c r="O57" s="495"/>
      <c r="P57" s="495"/>
      <c r="Q57" s="495"/>
      <c r="R57" s="495"/>
      <c r="S57" s="495"/>
      <c r="T57" s="497"/>
      <c r="U57" s="508">
        <v>5</v>
      </c>
      <c r="V57" s="497"/>
      <c r="W57" s="515"/>
      <c r="X57" s="499"/>
      <c r="Y57" s="508"/>
      <c r="Z57" s="499"/>
      <c r="AA57" s="508"/>
      <c r="AB57" s="499"/>
      <c r="AC57" s="508">
        <v>4.5</v>
      </c>
      <c r="AD57" s="499"/>
      <c r="AE57" s="508">
        <f t="shared" si="5"/>
        <v>135</v>
      </c>
      <c r="AF57" s="497"/>
      <c r="AG57" s="508">
        <f t="shared" si="6"/>
        <v>72</v>
      </c>
      <c r="AH57" s="497"/>
      <c r="AI57" s="508">
        <v>36</v>
      </c>
      <c r="AJ57" s="497"/>
      <c r="AK57" s="508">
        <v>18</v>
      </c>
      <c r="AL57" s="497"/>
      <c r="AM57" s="515">
        <v>18</v>
      </c>
      <c r="AN57" s="499"/>
      <c r="AO57" s="508">
        <f t="shared" si="7"/>
        <v>63</v>
      </c>
      <c r="AP57" s="497"/>
      <c r="AQ57" s="508"/>
      <c r="AR57" s="499"/>
      <c r="AS57" s="515"/>
      <c r="AT57" s="499"/>
      <c r="AU57" s="508"/>
      <c r="AV57" s="499"/>
      <c r="AW57" s="515"/>
      <c r="AX57" s="499"/>
      <c r="AY57" s="508">
        <v>4</v>
      </c>
      <c r="AZ57" s="499"/>
      <c r="BA57" s="515"/>
      <c r="BB57" s="499"/>
      <c r="BC57" s="508"/>
      <c r="BD57" s="499"/>
      <c r="BE57" s="515"/>
      <c r="BF57" s="497"/>
      <c r="BG57" s="43"/>
      <c r="BH57" s="441"/>
      <c r="BI57" s="282"/>
      <c r="BJ57" s="282"/>
      <c r="BK57" s="43"/>
      <c r="BL57" s="43"/>
      <c r="BM57" s="43"/>
      <c r="BN57" s="43"/>
      <c r="BO57" s="43"/>
      <c r="BP57" s="43"/>
      <c r="BQ57" s="43"/>
      <c r="BR57" s="43"/>
    </row>
    <row r="58" spans="1:70" ht="25.5" customHeight="1">
      <c r="A58" s="43"/>
      <c r="B58" s="116"/>
      <c r="C58" s="132"/>
      <c r="D58" s="418" t="s">
        <v>137</v>
      </c>
      <c r="E58" s="695" t="s">
        <v>530</v>
      </c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1"/>
      <c r="U58" s="520">
        <v>5</v>
      </c>
      <c r="V58" s="521"/>
      <c r="W58" s="522"/>
      <c r="X58" s="532"/>
      <c r="Y58" s="520"/>
      <c r="Z58" s="521"/>
      <c r="AA58" s="522"/>
      <c r="AB58" s="521"/>
      <c r="AC58" s="522">
        <v>6</v>
      </c>
      <c r="AD58" s="523"/>
      <c r="AE58" s="508">
        <f t="shared" si="5"/>
        <v>180</v>
      </c>
      <c r="AF58" s="497"/>
      <c r="AG58" s="508">
        <f t="shared" si="6"/>
        <v>108</v>
      </c>
      <c r="AH58" s="497"/>
      <c r="AI58" s="520">
        <v>54</v>
      </c>
      <c r="AJ58" s="521"/>
      <c r="AK58" s="520">
        <v>36</v>
      </c>
      <c r="AL58" s="521"/>
      <c r="AM58" s="945">
        <v>18</v>
      </c>
      <c r="AN58" s="521"/>
      <c r="AO58" s="508">
        <f t="shared" si="7"/>
        <v>72</v>
      </c>
      <c r="AP58" s="497"/>
      <c r="AQ58" s="520"/>
      <c r="AR58" s="532"/>
      <c r="AS58" s="945"/>
      <c r="AT58" s="521"/>
      <c r="AU58" s="520"/>
      <c r="AV58" s="532"/>
      <c r="AW58" s="945"/>
      <c r="AX58" s="521"/>
      <c r="AY58" s="520">
        <v>6</v>
      </c>
      <c r="AZ58" s="532"/>
      <c r="BA58" s="945"/>
      <c r="BB58" s="523"/>
      <c r="BC58" s="520"/>
      <c r="BD58" s="532"/>
      <c r="BE58" s="522"/>
      <c r="BF58" s="521"/>
      <c r="BG58" s="43"/>
      <c r="BH58" s="441"/>
      <c r="BI58" s="282"/>
      <c r="BJ58" s="282"/>
      <c r="BK58" s="43"/>
      <c r="BL58" s="43"/>
      <c r="BM58" s="43"/>
      <c r="BN58" s="43"/>
      <c r="BO58" s="43"/>
      <c r="BP58" s="43"/>
      <c r="BQ58" s="43"/>
      <c r="BR58" s="43"/>
    </row>
    <row r="59" spans="1:70" ht="25.5" customHeight="1">
      <c r="A59" s="43"/>
      <c r="B59" s="116"/>
      <c r="C59" s="132"/>
      <c r="D59" s="126" t="s">
        <v>132</v>
      </c>
      <c r="E59" s="494" t="s">
        <v>125</v>
      </c>
      <c r="F59" s="495"/>
      <c r="G59" s="495"/>
      <c r="H59" s="495"/>
      <c r="I59" s="495"/>
      <c r="J59" s="495"/>
      <c r="K59" s="495"/>
      <c r="L59" s="495"/>
      <c r="M59" s="495"/>
      <c r="N59" s="495"/>
      <c r="O59" s="495"/>
      <c r="P59" s="495"/>
      <c r="Q59" s="495"/>
      <c r="R59" s="495"/>
      <c r="S59" s="495"/>
      <c r="T59" s="497"/>
      <c r="U59" s="508"/>
      <c r="V59" s="497"/>
      <c r="W59" s="515">
        <v>6</v>
      </c>
      <c r="X59" s="499"/>
      <c r="Y59" s="508"/>
      <c r="Z59" s="499"/>
      <c r="AA59" s="508"/>
      <c r="AB59" s="499"/>
      <c r="AC59" s="508">
        <v>4</v>
      </c>
      <c r="AD59" s="499"/>
      <c r="AE59" s="508">
        <f t="shared" si="5"/>
        <v>120</v>
      </c>
      <c r="AF59" s="497"/>
      <c r="AG59" s="508">
        <f t="shared" si="6"/>
        <v>72</v>
      </c>
      <c r="AH59" s="497"/>
      <c r="AI59" s="508">
        <v>36</v>
      </c>
      <c r="AJ59" s="497"/>
      <c r="AK59" s="508">
        <v>28</v>
      </c>
      <c r="AL59" s="497"/>
      <c r="AM59" s="515">
        <v>8</v>
      </c>
      <c r="AN59" s="499"/>
      <c r="AO59" s="508">
        <f t="shared" si="7"/>
        <v>48</v>
      </c>
      <c r="AP59" s="497"/>
      <c r="AQ59" s="508"/>
      <c r="AR59" s="499"/>
      <c r="AS59" s="515"/>
      <c r="AT59" s="499"/>
      <c r="AU59" s="508"/>
      <c r="AV59" s="499"/>
      <c r="AW59" s="515"/>
      <c r="AX59" s="499"/>
      <c r="AY59" s="508"/>
      <c r="AZ59" s="499"/>
      <c r="BA59" s="515">
        <v>4</v>
      </c>
      <c r="BB59" s="499"/>
      <c r="BC59" s="508"/>
      <c r="BD59" s="499"/>
      <c r="BE59" s="515"/>
      <c r="BF59" s="497"/>
      <c r="BG59" s="43"/>
      <c r="BH59" s="441"/>
      <c r="BI59" s="282"/>
      <c r="BJ59" s="282"/>
      <c r="BK59" s="43"/>
      <c r="BL59" s="43"/>
      <c r="BM59" s="43"/>
      <c r="BN59" s="43"/>
      <c r="BO59" s="43"/>
      <c r="BP59" s="43"/>
      <c r="BQ59" s="43"/>
      <c r="BR59" s="43"/>
    </row>
    <row r="60" spans="1:70" ht="25.5" customHeight="1">
      <c r="A60" s="43"/>
      <c r="B60" s="116"/>
      <c r="C60" s="132"/>
      <c r="D60" s="149" t="s">
        <v>139</v>
      </c>
      <c r="E60" s="972" t="s">
        <v>123</v>
      </c>
      <c r="F60" s="529"/>
      <c r="G60" s="529"/>
      <c r="H60" s="529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29"/>
      <c r="T60" s="573"/>
      <c r="U60" s="903"/>
      <c r="V60" s="573"/>
      <c r="W60" s="904">
        <v>7</v>
      </c>
      <c r="X60" s="677"/>
      <c r="Y60" s="903"/>
      <c r="Z60" s="573"/>
      <c r="AA60" s="904"/>
      <c r="AB60" s="573"/>
      <c r="AC60" s="904">
        <v>4</v>
      </c>
      <c r="AD60" s="529"/>
      <c r="AE60" s="543">
        <f t="shared" si="5"/>
        <v>120</v>
      </c>
      <c r="AF60" s="544"/>
      <c r="AG60" s="543">
        <f t="shared" si="6"/>
        <v>72</v>
      </c>
      <c r="AH60" s="544"/>
      <c r="AI60" s="903">
        <v>36</v>
      </c>
      <c r="AJ60" s="573"/>
      <c r="AK60" s="903">
        <v>36</v>
      </c>
      <c r="AL60" s="573"/>
      <c r="AM60" s="971"/>
      <c r="AN60" s="573"/>
      <c r="AO60" s="543">
        <f t="shared" si="7"/>
        <v>48</v>
      </c>
      <c r="AP60" s="544"/>
      <c r="AQ60" s="500"/>
      <c r="AR60" s="516"/>
      <c r="AS60" s="502"/>
      <c r="AT60" s="516"/>
      <c r="AU60" s="500"/>
      <c r="AV60" s="516"/>
      <c r="AW60" s="502"/>
      <c r="AX60" s="516"/>
      <c r="AY60" s="500"/>
      <c r="AZ60" s="516"/>
      <c r="BA60" s="502"/>
      <c r="BB60" s="516"/>
      <c r="BC60" s="500">
        <v>4</v>
      </c>
      <c r="BD60" s="516"/>
      <c r="BE60" s="502"/>
      <c r="BF60" s="501"/>
      <c r="BG60" s="43"/>
      <c r="BH60" s="441"/>
      <c r="BI60" s="282"/>
      <c r="BJ60" s="282"/>
      <c r="BK60" s="43"/>
      <c r="BL60" s="43"/>
      <c r="BM60" s="43"/>
      <c r="BN60" s="43"/>
      <c r="BO60" s="43"/>
      <c r="BP60" s="43"/>
      <c r="BQ60" s="43"/>
      <c r="BR60" s="43"/>
    </row>
    <row r="61" spans="1:70" ht="25.5" customHeight="1">
      <c r="A61" s="43"/>
      <c r="B61" s="116"/>
      <c r="C61" s="132"/>
      <c r="D61" s="536" t="s">
        <v>528</v>
      </c>
      <c r="E61" s="535"/>
      <c r="F61" s="535"/>
      <c r="G61" s="535"/>
      <c r="H61" s="535"/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5"/>
      <c r="T61" s="527"/>
      <c r="U61" s="526">
        <v>5</v>
      </c>
      <c r="V61" s="527"/>
      <c r="W61" s="705">
        <v>3</v>
      </c>
      <c r="X61" s="546"/>
      <c r="Y61" s="526">
        <f>SUM(Y53:Z60)</f>
        <v>0</v>
      </c>
      <c r="Z61" s="546"/>
      <c r="AA61" s="526">
        <f>SUM(AA53:AB60)</f>
        <v>0</v>
      </c>
      <c r="AB61" s="546"/>
      <c r="AC61" s="526">
        <f>SUM(AC53:AD60)</f>
        <v>42.5</v>
      </c>
      <c r="AD61" s="546"/>
      <c r="AE61" s="526">
        <f>SUM(AE53:AF60)</f>
        <v>1275</v>
      </c>
      <c r="AF61" s="546"/>
      <c r="AG61" s="526">
        <f>SUM(AG53:AH60)</f>
        <v>754</v>
      </c>
      <c r="AH61" s="546"/>
      <c r="AI61" s="526">
        <f>SUM(AI53:AJ60)</f>
        <v>344</v>
      </c>
      <c r="AJ61" s="546"/>
      <c r="AK61" s="526">
        <f>SUM(AK53:AL60)</f>
        <v>244</v>
      </c>
      <c r="AL61" s="546"/>
      <c r="AM61" s="526">
        <f>SUM(AM53:AN60)</f>
        <v>166</v>
      </c>
      <c r="AN61" s="546"/>
      <c r="AO61" s="526">
        <f>SUM(AO53:AP60)</f>
        <v>521</v>
      </c>
      <c r="AP61" s="546"/>
      <c r="AQ61" s="526">
        <f>SUM(AQ53:AR60)</f>
        <v>2</v>
      </c>
      <c r="AR61" s="546"/>
      <c r="AS61" s="526">
        <f>SUM(AS53:AT60)</f>
        <v>0</v>
      </c>
      <c r="AT61" s="546"/>
      <c r="AU61" s="526">
        <f>SUM(AU53:AV60)</f>
        <v>8</v>
      </c>
      <c r="AV61" s="546"/>
      <c r="AW61" s="526">
        <f>SUM(AW53:AX60)</f>
        <v>14</v>
      </c>
      <c r="AX61" s="546"/>
      <c r="AY61" s="526">
        <f>SUM(AY53:AZ60)</f>
        <v>10</v>
      </c>
      <c r="AZ61" s="546"/>
      <c r="BA61" s="526">
        <f>SUM(BA53:BB60)</f>
        <v>4</v>
      </c>
      <c r="BB61" s="546"/>
      <c r="BC61" s="526">
        <f>SUM(BC53:BD60)</f>
        <v>4</v>
      </c>
      <c r="BD61" s="546"/>
      <c r="BE61" s="526">
        <f>SUM(BE53:BF60)</f>
        <v>0</v>
      </c>
      <c r="BF61" s="527"/>
      <c r="BG61" s="43"/>
      <c r="BH61" s="441"/>
      <c r="BI61" s="282"/>
      <c r="BJ61" s="282"/>
      <c r="BK61" s="43"/>
      <c r="BL61" s="43"/>
      <c r="BM61" s="43"/>
      <c r="BN61" s="43"/>
      <c r="BO61" s="43"/>
      <c r="BP61" s="43"/>
      <c r="BQ61" s="43"/>
      <c r="BR61" s="43"/>
    </row>
    <row r="62" spans="1:70" ht="25.5" customHeight="1">
      <c r="A62" s="43"/>
      <c r="B62" s="116"/>
      <c r="C62" s="132"/>
      <c r="D62" s="534" t="s">
        <v>531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  <c r="AT62" s="535"/>
      <c r="AU62" s="535"/>
      <c r="AV62" s="535"/>
      <c r="AW62" s="535"/>
      <c r="AX62" s="535"/>
      <c r="AY62" s="535"/>
      <c r="AZ62" s="535"/>
      <c r="BA62" s="535"/>
      <c r="BB62" s="535"/>
      <c r="BC62" s="535"/>
      <c r="BD62" s="535"/>
      <c r="BE62" s="535"/>
      <c r="BF62" s="527"/>
      <c r="BG62" s="43"/>
      <c r="BH62" s="441"/>
      <c r="BI62" s="282"/>
      <c r="BJ62" s="282"/>
      <c r="BK62" s="43"/>
      <c r="BL62" s="43"/>
      <c r="BM62" s="43"/>
      <c r="BN62" s="43"/>
      <c r="BO62" s="43"/>
      <c r="BP62" s="43"/>
      <c r="BQ62" s="43"/>
      <c r="BR62" s="43"/>
    </row>
    <row r="63" spans="1:70" ht="25.5" customHeight="1">
      <c r="A63" s="43"/>
      <c r="B63" s="116"/>
      <c r="C63" s="132"/>
      <c r="D63" s="149" t="s">
        <v>196</v>
      </c>
      <c r="E63" s="695" t="s">
        <v>532</v>
      </c>
      <c r="F63" s="523"/>
      <c r="G63" s="523"/>
      <c r="H63" s="523"/>
      <c r="I63" s="523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0"/>
      <c r="V63" s="521"/>
      <c r="W63" s="522">
        <v>7</v>
      </c>
      <c r="X63" s="521"/>
      <c r="Y63" s="520"/>
      <c r="Z63" s="521"/>
      <c r="AA63" s="520"/>
      <c r="AB63" s="521"/>
      <c r="AC63" s="520">
        <v>2</v>
      </c>
      <c r="AD63" s="521"/>
      <c r="AE63" s="520">
        <f t="shared" ref="AE63:AE65" si="8">AC63*30</f>
        <v>60</v>
      </c>
      <c r="AF63" s="521"/>
      <c r="AG63" s="520">
        <f>AI63+AK63+AM63</f>
        <v>36</v>
      </c>
      <c r="AH63" s="521"/>
      <c r="AI63" s="520">
        <v>18</v>
      </c>
      <c r="AJ63" s="521"/>
      <c r="AK63" s="520">
        <v>18</v>
      </c>
      <c r="AL63" s="521"/>
      <c r="AM63" s="520"/>
      <c r="AN63" s="521"/>
      <c r="AO63" s="520">
        <f t="shared" ref="AO63:AO65" si="9">AE63-AG63</f>
        <v>24</v>
      </c>
      <c r="AP63" s="521"/>
      <c r="AQ63" s="520"/>
      <c r="AR63" s="532"/>
      <c r="AS63" s="522"/>
      <c r="AT63" s="532"/>
      <c r="AU63" s="520"/>
      <c r="AV63" s="532"/>
      <c r="AW63" s="522"/>
      <c r="AX63" s="532"/>
      <c r="AY63" s="520"/>
      <c r="AZ63" s="532"/>
      <c r="BA63" s="522"/>
      <c r="BB63" s="532"/>
      <c r="BC63" s="520">
        <v>2</v>
      </c>
      <c r="BD63" s="532"/>
      <c r="BE63" s="522"/>
      <c r="BF63" s="521"/>
      <c r="BG63" s="43"/>
      <c r="BH63" s="441"/>
      <c r="BI63" s="282"/>
      <c r="BJ63" s="282"/>
      <c r="BK63" s="43"/>
      <c r="BL63" s="43"/>
      <c r="BM63" s="43"/>
      <c r="BN63" s="43"/>
      <c r="BO63" s="43"/>
      <c r="BP63" s="43"/>
      <c r="BQ63" s="43"/>
      <c r="BR63" s="43"/>
    </row>
    <row r="64" spans="1:70" ht="25.5" customHeight="1">
      <c r="A64" s="43"/>
      <c r="B64" s="116"/>
      <c r="C64" s="132"/>
      <c r="D64" s="149" t="s">
        <v>200</v>
      </c>
      <c r="E64" s="519" t="s">
        <v>182</v>
      </c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503"/>
      <c r="R64" s="503"/>
      <c r="S64" s="503"/>
      <c r="T64" s="501"/>
      <c r="U64" s="508"/>
      <c r="V64" s="497"/>
      <c r="W64" s="515">
        <v>8</v>
      </c>
      <c r="X64" s="499"/>
      <c r="Y64" s="508"/>
      <c r="Z64" s="499"/>
      <c r="AA64" s="508"/>
      <c r="AB64" s="499"/>
      <c r="AC64" s="508">
        <v>7.5</v>
      </c>
      <c r="AD64" s="497"/>
      <c r="AE64" s="508">
        <f t="shared" si="8"/>
        <v>225</v>
      </c>
      <c r="AF64" s="497"/>
      <c r="AG64" s="508"/>
      <c r="AH64" s="497"/>
      <c r="AI64" s="508"/>
      <c r="AJ64" s="497"/>
      <c r="AK64" s="508"/>
      <c r="AL64" s="497"/>
      <c r="AM64" s="515"/>
      <c r="AN64" s="499"/>
      <c r="AO64" s="508">
        <f t="shared" si="9"/>
        <v>225</v>
      </c>
      <c r="AP64" s="497"/>
      <c r="AQ64" s="508"/>
      <c r="AR64" s="499"/>
      <c r="AS64" s="515"/>
      <c r="AT64" s="499"/>
      <c r="AU64" s="508"/>
      <c r="AV64" s="499"/>
      <c r="AW64" s="515"/>
      <c r="AX64" s="499"/>
      <c r="AY64" s="508"/>
      <c r="AZ64" s="499"/>
      <c r="BA64" s="515"/>
      <c r="BB64" s="499"/>
      <c r="BC64" s="508"/>
      <c r="BD64" s="499"/>
      <c r="BE64" s="515" t="s">
        <v>533</v>
      </c>
      <c r="BF64" s="497"/>
      <c r="BG64" s="43"/>
      <c r="BH64" s="441"/>
      <c r="BI64" s="282"/>
      <c r="BJ64" s="282"/>
      <c r="BK64" s="43"/>
      <c r="BL64" s="43"/>
      <c r="BM64" s="43"/>
      <c r="BN64" s="43"/>
      <c r="BO64" s="43"/>
      <c r="BP64" s="43"/>
      <c r="BQ64" s="43"/>
      <c r="BR64" s="43"/>
    </row>
    <row r="65" spans="1:70" ht="25.5" customHeight="1">
      <c r="A65" s="43"/>
      <c r="B65" s="116"/>
      <c r="C65" s="132"/>
      <c r="D65" s="149" t="s">
        <v>487</v>
      </c>
      <c r="E65" s="519" t="s">
        <v>85</v>
      </c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1"/>
      <c r="U65" s="500"/>
      <c r="V65" s="501"/>
      <c r="W65" s="502"/>
      <c r="X65" s="516"/>
      <c r="Y65" s="500"/>
      <c r="Z65" s="516"/>
      <c r="AA65" s="500"/>
      <c r="AB65" s="516"/>
      <c r="AC65" s="500">
        <v>6</v>
      </c>
      <c r="AD65" s="501"/>
      <c r="AE65" s="500">
        <f t="shared" si="8"/>
        <v>180</v>
      </c>
      <c r="AF65" s="501"/>
      <c r="AG65" s="500"/>
      <c r="AH65" s="501"/>
      <c r="AI65" s="500"/>
      <c r="AJ65" s="501"/>
      <c r="AK65" s="500"/>
      <c r="AL65" s="501"/>
      <c r="AM65" s="502"/>
      <c r="AN65" s="516"/>
      <c r="AO65" s="500">
        <f t="shared" si="9"/>
        <v>180</v>
      </c>
      <c r="AP65" s="501"/>
      <c r="AQ65" s="500"/>
      <c r="AR65" s="516"/>
      <c r="AS65" s="502"/>
      <c r="AT65" s="516"/>
      <c r="AU65" s="500"/>
      <c r="AV65" s="516"/>
      <c r="AW65" s="502"/>
      <c r="AX65" s="516"/>
      <c r="AY65" s="500"/>
      <c r="AZ65" s="516"/>
      <c r="BA65" s="502"/>
      <c r="BB65" s="516"/>
      <c r="BC65" s="500"/>
      <c r="BD65" s="516"/>
      <c r="BE65" s="502" t="s">
        <v>533</v>
      </c>
      <c r="BF65" s="501"/>
      <c r="BG65" s="43"/>
      <c r="BH65" s="441"/>
      <c r="BI65" s="282"/>
      <c r="BJ65" s="282"/>
      <c r="BK65" s="43"/>
      <c r="BL65" s="43"/>
      <c r="BM65" s="43"/>
      <c r="BN65" s="43"/>
      <c r="BO65" s="43"/>
      <c r="BP65" s="43"/>
      <c r="BQ65" s="43"/>
      <c r="BR65" s="43"/>
    </row>
    <row r="66" spans="1:70" ht="25.5" customHeight="1">
      <c r="A66" s="145"/>
      <c r="B66" s="116"/>
      <c r="C66" s="132"/>
      <c r="D66" s="536" t="s">
        <v>528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27"/>
      <c r="U66" s="526">
        <v>0</v>
      </c>
      <c r="V66" s="527"/>
      <c r="W66" s="705">
        <v>1</v>
      </c>
      <c r="X66" s="535"/>
      <c r="Y66" s="526">
        <f>SUM(Y63:Z65)</f>
        <v>0</v>
      </c>
      <c r="Z66" s="527"/>
      <c r="AA66" s="526">
        <f>SUM(AA63:AB65)</f>
        <v>0</v>
      </c>
      <c r="AB66" s="527"/>
      <c r="AC66" s="526">
        <f>SUM(AC63:AD65)</f>
        <v>15.5</v>
      </c>
      <c r="AD66" s="527"/>
      <c r="AE66" s="526">
        <f>SUM(AE63:AF65)</f>
        <v>465</v>
      </c>
      <c r="AF66" s="527"/>
      <c r="AG66" s="526">
        <f>SUM(AG63:AH65)</f>
        <v>36</v>
      </c>
      <c r="AH66" s="527"/>
      <c r="AI66" s="526">
        <f>SUM(AI63:AJ65)</f>
        <v>18</v>
      </c>
      <c r="AJ66" s="527"/>
      <c r="AK66" s="526">
        <f>SUM(AK63:AL65)</f>
        <v>18</v>
      </c>
      <c r="AL66" s="527"/>
      <c r="AM66" s="526">
        <f>SUM(AM63:AN65)</f>
        <v>0</v>
      </c>
      <c r="AN66" s="527"/>
      <c r="AO66" s="526">
        <f>SUM(AO63:AP65)</f>
        <v>429</v>
      </c>
      <c r="AP66" s="527"/>
      <c r="AQ66" s="526">
        <f>SUM(AQ63:AR65)</f>
        <v>0</v>
      </c>
      <c r="AR66" s="546"/>
      <c r="AS66" s="907">
        <f>SUM(AS63:AT65)</f>
        <v>0</v>
      </c>
      <c r="AT66" s="527"/>
      <c r="AU66" s="526">
        <f>SUM(AU63:AV65)</f>
        <v>0</v>
      </c>
      <c r="AV66" s="546"/>
      <c r="AW66" s="907">
        <f>SUM(AW63:AX65)</f>
        <v>0</v>
      </c>
      <c r="AX66" s="527"/>
      <c r="AY66" s="526">
        <f>SUM(AY63:AZ65)</f>
        <v>0</v>
      </c>
      <c r="AZ66" s="546"/>
      <c r="BA66" s="907">
        <f>SUM(BA63:BB65)</f>
        <v>0</v>
      </c>
      <c r="BB66" s="527"/>
      <c r="BC66" s="526">
        <f>SUM(BC63:BD65)</f>
        <v>2</v>
      </c>
      <c r="BD66" s="546"/>
      <c r="BE66" s="907">
        <f>SUM(BE63:BF65)</f>
        <v>0</v>
      </c>
      <c r="BF66" s="527"/>
      <c r="BG66" s="145"/>
      <c r="BH66" s="441"/>
      <c r="BI66" s="443"/>
      <c r="BJ66" s="443"/>
      <c r="BK66" s="128"/>
      <c r="BL66" s="145"/>
      <c r="BM66" s="145"/>
      <c r="BN66" s="145"/>
      <c r="BO66" s="145"/>
      <c r="BP66" s="145"/>
      <c r="BQ66" s="145"/>
      <c r="BR66" s="145"/>
    </row>
    <row r="67" spans="1:70" ht="27" customHeight="1">
      <c r="A67" s="43"/>
      <c r="B67" s="116"/>
      <c r="C67" s="43"/>
      <c r="D67" s="970" t="s">
        <v>534</v>
      </c>
      <c r="E67" s="535"/>
      <c r="F67" s="535"/>
      <c r="G67" s="535"/>
      <c r="H67" s="535"/>
      <c r="I67" s="535"/>
      <c r="J67" s="535"/>
      <c r="K67" s="535"/>
      <c r="L67" s="535"/>
      <c r="M67" s="535"/>
      <c r="N67" s="535"/>
      <c r="O67" s="535"/>
      <c r="P67" s="535"/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  <c r="AE67" s="535"/>
      <c r="AF67" s="535"/>
      <c r="AG67" s="535"/>
      <c r="AH67" s="535"/>
      <c r="AI67" s="535"/>
      <c r="AJ67" s="535"/>
      <c r="AK67" s="535"/>
      <c r="AL67" s="535"/>
      <c r="AM67" s="535"/>
      <c r="AN67" s="535"/>
      <c r="AO67" s="535"/>
      <c r="AP67" s="535"/>
      <c r="AQ67" s="535"/>
      <c r="AR67" s="535"/>
      <c r="AS67" s="535"/>
      <c r="AT67" s="535"/>
      <c r="AU67" s="535"/>
      <c r="AV67" s="535"/>
      <c r="AW67" s="535"/>
      <c r="AX67" s="535"/>
      <c r="AY67" s="535"/>
      <c r="AZ67" s="535"/>
      <c r="BA67" s="535"/>
      <c r="BB67" s="535"/>
      <c r="BC67" s="535"/>
      <c r="BD67" s="535"/>
      <c r="BE67" s="535"/>
      <c r="BF67" s="527"/>
      <c r="BG67" s="43"/>
      <c r="BH67" s="441"/>
      <c r="BI67" s="282"/>
      <c r="BJ67" s="282"/>
      <c r="BK67" s="128"/>
      <c r="BL67" s="43"/>
      <c r="BM67" s="43"/>
      <c r="BN67" s="43"/>
      <c r="BO67" s="43"/>
      <c r="BP67" s="43"/>
      <c r="BQ67" s="43"/>
      <c r="BR67" s="43"/>
    </row>
    <row r="68" spans="1:70" ht="25.5" customHeight="1">
      <c r="A68" s="43"/>
      <c r="B68" s="116"/>
      <c r="C68" s="125"/>
      <c r="D68" s="149" t="s">
        <v>490</v>
      </c>
      <c r="E68" s="797" t="s">
        <v>535</v>
      </c>
      <c r="F68" s="630"/>
      <c r="G68" s="630"/>
      <c r="H68" s="630"/>
      <c r="I68" s="630"/>
      <c r="J68" s="630"/>
      <c r="K68" s="630"/>
      <c r="L68" s="630"/>
      <c r="M68" s="630"/>
      <c r="N68" s="630"/>
      <c r="O68" s="630"/>
      <c r="P68" s="630"/>
      <c r="Q68" s="630"/>
      <c r="R68" s="630"/>
      <c r="S68" s="630"/>
      <c r="T68" s="630"/>
      <c r="U68" s="658"/>
      <c r="V68" s="570"/>
      <c r="W68" s="657">
        <v>2</v>
      </c>
      <c r="X68" s="659"/>
      <c r="Y68" s="658"/>
      <c r="Z68" s="570"/>
      <c r="AA68" s="657"/>
      <c r="AB68" s="659"/>
      <c r="AC68" s="658">
        <v>2</v>
      </c>
      <c r="AD68" s="570"/>
      <c r="AE68" s="658">
        <f t="shared" ref="AE68:AE75" si="10">AC68*30</f>
        <v>60</v>
      </c>
      <c r="AF68" s="570"/>
      <c r="AG68" s="657">
        <f t="shared" ref="AG68:AG75" si="11">AI68+AK68+AM68</f>
        <v>36</v>
      </c>
      <c r="AH68" s="556"/>
      <c r="AI68" s="658">
        <v>18</v>
      </c>
      <c r="AJ68" s="570"/>
      <c r="AK68" s="657">
        <v>18</v>
      </c>
      <c r="AL68" s="556"/>
      <c r="AM68" s="658"/>
      <c r="AN68" s="570"/>
      <c r="AO68" s="657">
        <f t="shared" ref="AO68:AO75" si="12">AE68-AG68</f>
        <v>24</v>
      </c>
      <c r="AP68" s="556"/>
      <c r="AQ68" s="524"/>
      <c r="AR68" s="728"/>
      <c r="AS68" s="968">
        <v>2</v>
      </c>
      <c r="AT68" s="525"/>
      <c r="AU68" s="969"/>
      <c r="AV68" s="728"/>
      <c r="AW68" s="968"/>
      <c r="AX68" s="630"/>
      <c r="AY68" s="524"/>
      <c r="AZ68" s="728"/>
      <c r="BA68" s="968"/>
      <c r="BB68" s="525"/>
      <c r="BC68" s="524"/>
      <c r="BD68" s="728"/>
      <c r="BE68" s="969"/>
      <c r="BF68" s="525"/>
      <c r="BG68" s="43"/>
      <c r="BH68" s="441"/>
      <c r="BI68" s="282"/>
      <c r="BJ68" s="282"/>
      <c r="BK68" s="128"/>
      <c r="BL68" s="43"/>
      <c r="BM68" s="43"/>
      <c r="BN68" s="43"/>
      <c r="BO68" s="43"/>
      <c r="BP68" s="43"/>
      <c r="BQ68" s="43"/>
      <c r="BR68" s="43"/>
    </row>
    <row r="69" spans="1:70" ht="25.5" customHeight="1">
      <c r="A69" s="43"/>
      <c r="B69" s="116"/>
      <c r="C69" s="123"/>
      <c r="D69" s="149" t="s">
        <v>492</v>
      </c>
      <c r="E69" s="494" t="s">
        <v>536</v>
      </c>
      <c r="F69" s="495"/>
      <c r="G69" s="495"/>
      <c r="H69" s="495"/>
      <c r="I69" s="495"/>
      <c r="J69" s="495"/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508"/>
      <c r="V69" s="497"/>
      <c r="W69" s="515">
        <v>1</v>
      </c>
      <c r="X69" s="499"/>
      <c r="Y69" s="508"/>
      <c r="Z69" s="497"/>
      <c r="AA69" s="515"/>
      <c r="AB69" s="499"/>
      <c r="AC69" s="508">
        <v>2</v>
      </c>
      <c r="AD69" s="497"/>
      <c r="AE69" s="508">
        <f t="shared" si="10"/>
        <v>60</v>
      </c>
      <c r="AF69" s="497"/>
      <c r="AG69" s="508">
        <f t="shared" si="11"/>
        <v>36</v>
      </c>
      <c r="AH69" s="497"/>
      <c r="AI69" s="508">
        <v>18</v>
      </c>
      <c r="AJ69" s="497"/>
      <c r="AK69" s="515">
        <v>18</v>
      </c>
      <c r="AL69" s="495"/>
      <c r="AM69" s="508"/>
      <c r="AN69" s="497"/>
      <c r="AO69" s="508">
        <f t="shared" si="12"/>
        <v>24</v>
      </c>
      <c r="AP69" s="497"/>
      <c r="AQ69" s="508">
        <v>2</v>
      </c>
      <c r="AR69" s="499"/>
      <c r="AS69" s="515"/>
      <c r="AT69" s="497"/>
      <c r="AU69" s="508"/>
      <c r="AV69" s="499"/>
      <c r="AW69" s="515"/>
      <c r="AX69" s="499"/>
      <c r="AY69" s="508"/>
      <c r="AZ69" s="499"/>
      <c r="BA69" s="515"/>
      <c r="BB69" s="499"/>
      <c r="BC69" s="508"/>
      <c r="BD69" s="499"/>
      <c r="BE69" s="515"/>
      <c r="BF69" s="497"/>
      <c r="BG69" s="43"/>
      <c r="BH69" s="441"/>
      <c r="BI69" s="282"/>
      <c r="BJ69" s="282"/>
      <c r="BK69" s="43"/>
      <c r="BL69" s="43"/>
      <c r="BM69" s="43"/>
      <c r="BN69" s="43"/>
      <c r="BO69" s="43"/>
      <c r="BP69" s="43"/>
      <c r="BQ69" s="43"/>
      <c r="BR69" s="43"/>
    </row>
    <row r="70" spans="1:70" ht="25.5" customHeight="1">
      <c r="A70" s="43"/>
      <c r="B70" s="116"/>
      <c r="C70" s="123"/>
      <c r="D70" s="149" t="s">
        <v>537</v>
      </c>
      <c r="E70" s="494" t="s">
        <v>538</v>
      </c>
      <c r="F70" s="495"/>
      <c r="G70" s="495"/>
      <c r="H70" s="495"/>
      <c r="I70" s="495"/>
      <c r="J70" s="495"/>
      <c r="K70" s="495"/>
      <c r="L70" s="495"/>
      <c r="M70" s="495"/>
      <c r="N70" s="495"/>
      <c r="O70" s="495"/>
      <c r="P70" s="495"/>
      <c r="Q70" s="495"/>
      <c r="R70" s="495"/>
      <c r="S70" s="495"/>
      <c r="T70" s="495"/>
      <c r="U70" s="508"/>
      <c r="V70" s="497"/>
      <c r="W70" s="515">
        <v>4</v>
      </c>
      <c r="X70" s="499"/>
      <c r="Y70" s="508"/>
      <c r="Z70" s="497"/>
      <c r="AA70" s="515"/>
      <c r="AB70" s="499"/>
      <c r="AC70" s="508">
        <v>2</v>
      </c>
      <c r="AD70" s="497"/>
      <c r="AE70" s="508">
        <f t="shared" si="10"/>
        <v>60</v>
      </c>
      <c r="AF70" s="497"/>
      <c r="AG70" s="508">
        <f t="shared" si="11"/>
        <v>36</v>
      </c>
      <c r="AH70" s="497"/>
      <c r="AI70" s="508">
        <v>18</v>
      </c>
      <c r="AJ70" s="497"/>
      <c r="AK70" s="515">
        <v>18</v>
      </c>
      <c r="AL70" s="495"/>
      <c r="AM70" s="508"/>
      <c r="AN70" s="497"/>
      <c r="AO70" s="508">
        <f t="shared" si="12"/>
        <v>24</v>
      </c>
      <c r="AP70" s="497"/>
      <c r="AQ70" s="508"/>
      <c r="AR70" s="499"/>
      <c r="AS70" s="515"/>
      <c r="AT70" s="497"/>
      <c r="AU70" s="508"/>
      <c r="AV70" s="499"/>
      <c r="AW70" s="515">
        <v>2</v>
      </c>
      <c r="AX70" s="499"/>
      <c r="AY70" s="508"/>
      <c r="AZ70" s="499"/>
      <c r="BA70" s="515"/>
      <c r="BB70" s="499"/>
      <c r="BC70" s="508"/>
      <c r="BD70" s="499"/>
      <c r="BE70" s="515"/>
      <c r="BF70" s="497"/>
      <c r="BG70" s="43"/>
      <c r="BH70" s="441"/>
      <c r="BI70" s="282"/>
      <c r="BJ70" s="282"/>
      <c r="BK70" s="43"/>
      <c r="BL70" s="43"/>
      <c r="BM70" s="43"/>
      <c r="BN70" s="43"/>
      <c r="BO70" s="43"/>
      <c r="BP70" s="43"/>
      <c r="BQ70" s="43"/>
      <c r="BR70" s="43"/>
    </row>
    <row r="71" spans="1:70" ht="25.5" customHeight="1">
      <c r="A71" s="43"/>
      <c r="B71" s="43"/>
      <c r="C71" s="43"/>
      <c r="D71" s="149" t="s">
        <v>539</v>
      </c>
      <c r="E71" s="494" t="s">
        <v>540</v>
      </c>
      <c r="F71" s="495"/>
      <c r="G71" s="495"/>
      <c r="H71" s="495"/>
      <c r="I71" s="495"/>
      <c r="J71" s="495"/>
      <c r="K71" s="495"/>
      <c r="L71" s="495"/>
      <c r="M71" s="495"/>
      <c r="N71" s="495"/>
      <c r="O71" s="495"/>
      <c r="P71" s="495"/>
      <c r="Q71" s="495"/>
      <c r="R71" s="495"/>
      <c r="S71" s="495"/>
      <c r="T71" s="495"/>
      <c r="U71" s="508"/>
      <c r="V71" s="497"/>
      <c r="W71" s="515">
        <v>2</v>
      </c>
      <c r="X71" s="499"/>
      <c r="Y71" s="508"/>
      <c r="Z71" s="497"/>
      <c r="AA71" s="515"/>
      <c r="AB71" s="499"/>
      <c r="AC71" s="508">
        <v>2</v>
      </c>
      <c r="AD71" s="497"/>
      <c r="AE71" s="508">
        <f t="shared" si="10"/>
        <v>60</v>
      </c>
      <c r="AF71" s="497"/>
      <c r="AG71" s="508">
        <f t="shared" si="11"/>
        <v>36</v>
      </c>
      <c r="AH71" s="497"/>
      <c r="AI71" s="508">
        <v>18</v>
      </c>
      <c r="AJ71" s="497"/>
      <c r="AK71" s="515">
        <v>18</v>
      </c>
      <c r="AL71" s="495"/>
      <c r="AM71" s="508"/>
      <c r="AN71" s="497"/>
      <c r="AO71" s="508">
        <f t="shared" si="12"/>
        <v>24</v>
      </c>
      <c r="AP71" s="497"/>
      <c r="AQ71" s="508"/>
      <c r="AR71" s="499"/>
      <c r="AS71" s="515">
        <v>2</v>
      </c>
      <c r="AT71" s="497"/>
      <c r="AU71" s="508"/>
      <c r="AV71" s="499"/>
      <c r="AW71" s="515"/>
      <c r="AX71" s="499"/>
      <c r="AY71" s="508"/>
      <c r="AZ71" s="499"/>
      <c r="BA71" s="515"/>
      <c r="BB71" s="499"/>
      <c r="BC71" s="508"/>
      <c r="BD71" s="499"/>
      <c r="BE71" s="515"/>
      <c r="BF71" s="497"/>
      <c r="BG71" s="43"/>
      <c r="BH71" s="441"/>
      <c r="BI71" s="282"/>
      <c r="BJ71" s="282"/>
      <c r="BK71" s="43"/>
      <c r="BL71" s="43"/>
      <c r="BM71" s="43"/>
      <c r="BN71" s="43"/>
      <c r="BO71" s="43"/>
      <c r="BP71" s="43"/>
      <c r="BQ71" s="43"/>
      <c r="BR71" s="43"/>
    </row>
    <row r="72" spans="1:70" ht="25.5" customHeight="1">
      <c r="A72" s="43"/>
      <c r="B72" s="129"/>
      <c r="C72" s="130"/>
      <c r="D72" s="149" t="s">
        <v>541</v>
      </c>
      <c r="E72" s="494" t="s">
        <v>542</v>
      </c>
      <c r="F72" s="495"/>
      <c r="G72" s="495"/>
      <c r="H72" s="495"/>
      <c r="I72" s="495"/>
      <c r="J72" s="495"/>
      <c r="K72" s="495"/>
      <c r="L72" s="495"/>
      <c r="M72" s="495"/>
      <c r="N72" s="495"/>
      <c r="O72" s="495"/>
      <c r="P72" s="495"/>
      <c r="Q72" s="495"/>
      <c r="R72" s="495"/>
      <c r="S72" s="495"/>
      <c r="T72" s="495"/>
      <c r="U72" s="508"/>
      <c r="V72" s="497"/>
      <c r="W72" s="515">
        <v>6</v>
      </c>
      <c r="X72" s="499"/>
      <c r="Y72" s="508"/>
      <c r="Z72" s="497"/>
      <c r="AA72" s="515"/>
      <c r="AB72" s="499"/>
      <c r="AC72" s="508">
        <v>2</v>
      </c>
      <c r="AD72" s="497"/>
      <c r="AE72" s="508">
        <f t="shared" si="10"/>
        <v>60</v>
      </c>
      <c r="AF72" s="497"/>
      <c r="AG72" s="508">
        <f t="shared" si="11"/>
        <v>36</v>
      </c>
      <c r="AH72" s="497"/>
      <c r="AI72" s="508">
        <v>18</v>
      </c>
      <c r="AJ72" s="497"/>
      <c r="AK72" s="515">
        <v>18</v>
      </c>
      <c r="AL72" s="495"/>
      <c r="AM72" s="508"/>
      <c r="AN72" s="497"/>
      <c r="AO72" s="508">
        <f t="shared" si="12"/>
        <v>24</v>
      </c>
      <c r="AP72" s="497"/>
      <c r="AQ72" s="508"/>
      <c r="AR72" s="499"/>
      <c r="AS72" s="515"/>
      <c r="AT72" s="497"/>
      <c r="AU72" s="508"/>
      <c r="AV72" s="499"/>
      <c r="AW72" s="515"/>
      <c r="AX72" s="499"/>
      <c r="AY72" s="508"/>
      <c r="AZ72" s="499"/>
      <c r="BA72" s="515">
        <v>2</v>
      </c>
      <c r="BB72" s="499"/>
      <c r="BC72" s="508"/>
      <c r="BD72" s="499"/>
      <c r="BE72" s="515"/>
      <c r="BF72" s="497"/>
      <c r="BG72" s="43"/>
      <c r="BH72" s="441"/>
      <c r="BI72" s="282"/>
      <c r="BJ72" s="282"/>
      <c r="BK72" s="43"/>
      <c r="BL72" s="43"/>
      <c r="BM72" s="43"/>
      <c r="BN72" s="43"/>
      <c r="BO72" s="43"/>
      <c r="BP72" s="43"/>
      <c r="BQ72" s="43"/>
      <c r="BR72" s="43"/>
    </row>
    <row r="73" spans="1:70" ht="42" customHeight="1">
      <c r="A73" s="43"/>
      <c r="B73" s="129"/>
      <c r="C73" s="130"/>
      <c r="D73" s="149" t="s">
        <v>543</v>
      </c>
      <c r="E73" s="494" t="s">
        <v>544</v>
      </c>
      <c r="F73" s="495"/>
      <c r="G73" s="495"/>
      <c r="H73" s="495"/>
      <c r="I73" s="495"/>
      <c r="J73" s="495"/>
      <c r="K73" s="495"/>
      <c r="L73" s="495"/>
      <c r="M73" s="495"/>
      <c r="N73" s="495"/>
      <c r="O73" s="495"/>
      <c r="P73" s="495"/>
      <c r="Q73" s="495"/>
      <c r="R73" s="495"/>
      <c r="S73" s="495"/>
      <c r="T73" s="495"/>
      <c r="U73" s="508"/>
      <c r="V73" s="497"/>
      <c r="W73" s="515">
        <v>2.4</v>
      </c>
      <c r="X73" s="499"/>
      <c r="Y73" s="508"/>
      <c r="Z73" s="497"/>
      <c r="AA73" s="515"/>
      <c r="AB73" s="499"/>
      <c r="AC73" s="508">
        <v>5</v>
      </c>
      <c r="AD73" s="497"/>
      <c r="AE73" s="508">
        <f t="shared" si="10"/>
        <v>150</v>
      </c>
      <c r="AF73" s="497"/>
      <c r="AG73" s="508">
        <f t="shared" si="11"/>
        <v>144</v>
      </c>
      <c r="AH73" s="497"/>
      <c r="AI73" s="508"/>
      <c r="AJ73" s="497"/>
      <c r="AK73" s="515">
        <v>144</v>
      </c>
      <c r="AL73" s="495"/>
      <c r="AM73" s="508"/>
      <c r="AN73" s="497"/>
      <c r="AO73" s="508">
        <f t="shared" si="12"/>
        <v>6</v>
      </c>
      <c r="AP73" s="497"/>
      <c r="AQ73" s="508">
        <v>2</v>
      </c>
      <c r="AR73" s="499"/>
      <c r="AS73" s="515">
        <v>2</v>
      </c>
      <c r="AT73" s="497"/>
      <c r="AU73" s="508">
        <v>2</v>
      </c>
      <c r="AV73" s="499"/>
      <c r="AW73" s="515">
        <v>2</v>
      </c>
      <c r="AX73" s="499"/>
      <c r="AY73" s="508"/>
      <c r="AZ73" s="499"/>
      <c r="BA73" s="515"/>
      <c r="BB73" s="499"/>
      <c r="BC73" s="508"/>
      <c r="BD73" s="499"/>
      <c r="BE73" s="515"/>
      <c r="BF73" s="497"/>
      <c r="BG73" s="43"/>
      <c r="BH73" s="441"/>
      <c r="BI73" s="282"/>
      <c r="BJ73" s="282"/>
      <c r="BK73" s="43"/>
      <c r="BL73" s="43"/>
      <c r="BM73" s="43"/>
      <c r="BN73" s="43"/>
      <c r="BO73" s="43"/>
      <c r="BP73" s="43"/>
      <c r="BQ73" s="43"/>
      <c r="BR73" s="43"/>
    </row>
    <row r="74" spans="1:70" ht="27.75" customHeight="1">
      <c r="A74" s="43"/>
      <c r="B74" s="129"/>
      <c r="C74" s="131"/>
      <c r="D74" s="149" t="s">
        <v>545</v>
      </c>
      <c r="E74" s="494" t="s">
        <v>121</v>
      </c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508"/>
      <c r="V74" s="497"/>
      <c r="W74" s="515">
        <v>2.4</v>
      </c>
      <c r="X74" s="495"/>
      <c r="Y74" s="508"/>
      <c r="Z74" s="497"/>
      <c r="AA74" s="515"/>
      <c r="AB74" s="495"/>
      <c r="AC74" s="508">
        <v>6</v>
      </c>
      <c r="AD74" s="497"/>
      <c r="AE74" s="508">
        <f t="shared" si="10"/>
        <v>180</v>
      </c>
      <c r="AF74" s="497"/>
      <c r="AG74" s="508">
        <f t="shared" si="11"/>
        <v>144</v>
      </c>
      <c r="AH74" s="497"/>
      <c r="AI74" s="508"/>
      <c r="AJ74" s="497"/>
      <c r="AK74" s="515">
        <v>144</v>
      </c>
      <c r="AL74" s="497"/>
      <c r="AM74" s="508"/>
      <c r="AN74" s="497"/>
      <c r="AO74" s="508">
        <f t="shared" si="12"/>
        <v>36</v>
      </c>
      <c r="AP74" s="497"/>
      <c r="AQ74" s="508">
        <v>2</v>
      </c>
      <c r="AR74" s="499"/>
      <c r="AS74" s="538">
        <v>2</v>
      </c>
      <c r="AT74" s="497"/>
      <c r="AU74" s="508">
        <v>2</v>
      </c>
      <c r="AV74" s="499"/>
      <c r="AW74" s="538">
        <v>2</v>
      </c>
      <c r="AX74" s="497"/>
      <c r="AY74" s="508"/>
      <c r="AZ74" s="495"/>
      <c r="BA74" s="538"/>
      <c r="BB74" s="497"/>
      <c r="BC74" s="508"/>
      <c r="BD74" s="495"/>
      <c r="BE74" s="538"/>
      <c r="BF74" s="497"/>
      <c r="BG74" s="43"/>
      <c r="BH74" s="441"/>
      <c r="BI74" s="282"/>
      <c r="BJ74" s="282"/>
      <c r="BK74" s="43"/>
      <c r="BL74" s="43"/>
      <c r="BM74" s="43"/>
      <c r="BN74" s="43"/>
      <c r="BO74" s="43"/>
      <c r="BP74" s="43"/>
      <c r="BQ74" s="43"/>
      <c r="BR74" s="43"/>
    </row>
    <row r="75" spans="1:70" ht="25.5" customHeight="1">
      <c r="A75" s="43"/>
      <c r="B75" s="129"/>
      <c r="C75" s="131"/>
      <c r="D75" s="149" t="s">
        <v>546</v>
      </c>
      <c r="E75" s="494" t="s">
        <v>133</v>
      </c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508"/>
      <c r="V75" s="497"/>
      <c r="W75" s="515" t="s">
        <v>547</v>
      </c>
      <c r="X75" s="495"/>
      <c r="Y75" s="508"/>
      <c r="Z75" s="497"/>
      <c r="AA75" s="515"/>
      <c r="AB75" s="495"/>
      <c r="AC75" s="508">
        <v>4</v>
      </c>
      <c r="AD75" s="497"/>
      <c r="AE75" s="508">
        <f t="shared" si="10"/>
        <v>120</v>
      </c>
      <c r="AF75" s="497"/>
      <c r="AG75" s="508">
        <f t="shared" si="11"/>
        <v>90</v>
      </c>
      <c r="AH75" s="497"/>
      <c r="AI75" s="508"/>
      <c r="AJ75" s="497"/>
      <c r="AK75" s="515">
        <v>90</v>
      </c>
      <c r="AL75" s="497"/>
      <c r="AM75" s="508"/>
      <c r="AN75" s="497"/>
      <c r="AO75" s="508">
        <f t="shared" si="12"/>
        <v>30</v>
      </c>
      <c r="AP75" s="497"/>
      <c r="AQ75" s="508"/>
      <c r="AR75" s="499"/>
      <c r="AS75" s="538"/>
      <c r="AT75" s="497"/>
      <c r="AU75" s="508"/>
      <c r="AV75" s="499"/>
      <c r="AW75" s="515"/>
      <c r="AX75" s="499"/>
      <c r="AY75" s="508">
        <v>2</v>
      </c>
      <c r="AZ75" s="499"/>
      <c r="BA75" s="515">
        <v>1</v>
      </c>
      <c r="BB75" s="499"/>
      <c r="BC75" s="508">
        <v>2</v>
      </c>
      <c r="BD75" s="499"/>
      <c r="BE75" s="515"/>
      <c r="BF75" s="497"/>
      <c r="BG75" s="43"/>
      <c r="BH75" s="441"/>
      <c r="BI75" s="282"/>
      <c r="BJ75" s="282"/>
      <c r="BK75" s="43"/>
      <c r="BL75" s="43"/>
      <c r="BM75" s="43"/>
      <c r="BN75" s="43"/>
      <c r="BO75" s="43"/>
      <c r="BP75" s="43"/>
      <c r="BQ75" s="43"/>
      <c r="BR75" s="43"/>
    </row>
    <row r="76" spans="1:70" ht="25.5" customHeight="1">
      <c r="A76" s="43"/>
      <c r="B76" s="129"/>
      <c r="C76" s="131"/>
      <c r="D76" s="536" t="s">
        <v>528</v>
      </c>
      <c r="E76" s="535"/>
      <c r="F76" s="535"/>
      <c r="G76" s="535"/>
      <c r="H76" s="535"/>
      <c r="I76" s="535"/>
      <c r="J76" s="535"/>
      <c r="K76" s="535"/>
      <c r="L76" s="535"/>
      <c r="M76" s="535"/>
      <c r="N76" s="535"/>
      <c r="O76" s="535"/>
      <c r="P76" s="535"/>
      <c r="Q76" s="535"/>
      <c r="R76" s="535"/>
      <c r="S76" s="535"/>
      <c r="T76" s="527"/>
      <c r="U76" s="526">
        <v>0</v>
      </c>
      <c r="V76" s="527"/>
      <c r="W76" s="705">
        <v>11</v>
      </c>
      <c r="X76" s="535"/>
      <c r="Y76" s="526">
        <f>SUM(Y68:Z75)</f>
        <v>0</v>
      </c>
      <c r="Z76" s="527"/>
      <c r="AA76" s="526">
        <f>SUM(AA68:AB75)</f>
        <v>0</v>
      </c>
      <c r="AB76" s="527"/>
      <c r="AC76" s="526">
        <f>SUM(AC68:AD75)</f>
        <v>25</v>
      </c>
      <c r="AD76" s="527"/>
      <c r="AE76" s="526">
        <f>SUM(AE68:AF75)</f>
        <v>750</v>
      </c>
      <c r="AF76" s="527"/>
      <c r="AG76" s="526">
        <f>SUM(AG68:AH75)</f>
        <v>558</v>
      </c>
      <c r="AH76" s="527"/>
      <c r="AI76" s="526">
        <f>SUM(AI68:AJ75)</f>
        <v>90</v>
      </c>
      <c r="AJ76" s="527"/>
      <c r="AK76" s="526">
        <f>SUM(AK68:AL75)</f>
        <v>468</v>
      </c>
      <c r="AL76" s="527"/>
      <c r="AM76" s="526">
        <f>SUM(AM68:AN75)</f>
        <v>0</v>
      </c>
      <c r="AN76" s="527"/>
      <c r="AO76" s="526">
        <f>SUM(AO68:AP75)</f>
        <v>192</v>
      </c>
      <c r="AP76" s="527"/>
      <c r="AQ76" s="526">
        <f>SUM(AQ68:AR75)</f>
        <v>6</v>
      </c>
      <c r="AR76" s="546"/>
      <c r="AS76" s="907">
        <f>SUM(AS68:AT75)</f>
        <v>8</v>
      </c>
      <c r="AT76" s="527"/>
      <c r="AU76" s="526">
        <f>SUM(AU68:AV75)</f>
        <v>4</v>
      </c>
      <c r="AV76" s="546"/>
      <c r="AW76" s="907">
        <f>SUM(AW68:AX75)</f>
        <v>6</v>
      </c>
      <c r="AX76" s="527"/>
      <c r="AY76" s="526">
        <f>SUM(AY68:AZ75)</f>
        <v>2</v>
      </c>
      <c r="AZ76" s="546"/>
      <c r="BA76" s="907">
        <f>SUM(BA68:BB75)</f>
        <v>3</v>
      </c>
      <c r="BB76" s="527"/>
      <c r="BC76" s="526">
        <f>SUM(BC68:BD75)</f>
        <v>2</v>
      </c>
      <c r="BD76" s="546"/>
      <c r="BE76" s="907">
        <f>SUM(BE68:BF75)</f>
        <v>0</v>
      </c>
      <c r="BF76" s="527"/>
      <c r="BG76" s="43"/>
      <c r="BH76" s="441"/>
      <c r="BI76" s="282"/>
      <c r="BJ76" s="282"/>
      <c r="BK76" s="43"/>
      <c r="BL76" s="43"/>
      <c r="BM76" s="43"/>
      <c r="BN76" s="43"/>
      <c r="BO76" s="43"/>
      <c r="BP76" s="43"/>
      <c r="BQ76" s="43"/>
      <c r="BR76" s="43"/>
    </row>
    <row r="77" spans="1:70" ht="25.5" customHeight="1">
      <c r="A77" s="145"/>
      <c r="B77" s="129"/>
      <c r="C77" s="131"/>
      <c r="D77" s="834" t="s">
        <v>548</v>
      </c>
      <c r="E77" s="535"/>
      <c r="F77" s="535"/>
      <c r="G77" s="535"/>
      <c r="H77" s="535"/>
      <c r="I77" s="535"/>
      <c r="J77" s="535"/>
      <c r="K77" s="535"/>
      <c r="L77" s="535"/>
      <c r="M77" s="535"/>
      <c r="N77" s="535"/>
      <c r="O77" s="535"/>
      <c r="P77" s="535"/>
      <c r="Q77" s="535"/>
      <c r="R77" s="535"/>
      <c r="S77" s="535"/>
      <c r="T77" s="527"/>
      <c r="U77" s="526">
        <f>U76+U66+U61+U51</f>
        <v>11</v>
      </c>
      <c r="V77" s="527"/>
      <c r="W77" s="526">
        <f>W76+W66+W61+W51</f>
        <v>21</v>
      </c>
      <c r="X77" s="527"/>
      <c r="Y77" s="526">
        <f>Y76+Y66+Y61+Y51</f>
        <v>0</v>
      </c>
      <c r="Z77" s="527"/>
      <c r="AA77" s="526">
        <f>AA76+AA66+AA61+AA51</f>
        <v>0</v>
      </c>
      <c r="AB77" s="527"/>
      <c r="AC77" s="526">
        <f>AC76+AC66+AC61+AC51</f>
        <v>133</v>
      </c>
      <c r="AD77" s="527"/>
      <c r="AE77" s="526">
        <f>AE76+AE66+AE61+AE51</f>
        <v>3990</v>
      </c>
      <c r="AF77" s="527"/>
      <c r="AG77" s="526">
        <f>AG76+AG66+AG61+AG51</f>
        <v>2198</v>
      </c>
      <c r="AH77" s="527"/>
      <c r="AI77" s="526">
        <f>AI76+AI66+AI61+AI51</f>
        <v>856</v>
      </c>
      <c r="AJ77" s="527"/>
      <c r="AK77" s="526">
        <f>AK76+AK66+AK61+AK51</f>
        <v>1036</v>
      </c>
      <c r="AL77" s="527"/>
      <c r="AM77" s="526">
        <f>AM76+AM66+AM61+AM51</f>
        <v>306</v>
      </c>
      <c r="AN77" s="527"/>
      <c r="AO77" s="526">
        <f>AO76+AO66+AO61+AO51</f>
        <v>1792</v>
      </c>
      <c r="AP77" s="527"/>
      <c r="AQ77" s="526">
        <f>AQ76+AQ66+AQ61+AQ51</f>
        <v>30</v>
      </c>
      <c r="AR77" s="546"/>
      <c r="AS77" s="907">
        <f>AS76+AS66+AS61+AS51</f>
        <v>29</v>
      </c>
      <c r="AT77" s="527"/>
      <c r="AU77" s="526">
        <f>AU76+AU66+AU61+AU51</f>
        <v>16</v>
      </c>
      <c r="AV77" s="546"/>
      <c r="AW77" s="907">
        <f>AW76+AW66+AW61+AW51</f>
        <v>20</v>
      </c>
      <c r="AX77" s="527"/>
      <c r="AY77" s="526">
        <f>AY76+AY66+AY61+AY51</f>
        <v>12</v>
      </c>
      <c r="AZ77" s="546"/>
      <c r="BA77" s="907">
        <f>BA76+BA66+BA61+BA51</f>
        <v>7</v>
      </c>
      <c r="BB77" s="527"/>
      <c r="BC77" s="526">
        <f>BC76+BC66+BC61+BC51</f>
        <v>8</v>
      </c>
      <c r="BD77" s="546"/>
      <c r="BE77" s="907">
        <f>BE76+BE66+BE61+BE51</f>
        <v>0</v>
      </c>
      <c r="BF77" s="527"/>
      <c r="BG77" s="145"/>
      <c r="BH77" s="441"/>
      <c r="BI77" s="443"/>
      <c r="BJ77" s="443"/>
      <c r="BK77" s="145"/>
      <c r="BL77" s="145"/>
      <c r="BM77" s="145"/>
      <c r="BN77" s="145"/>
      <c r="BO77" s="145"/>
      <c r="BP77" s="145"/>
      <c r="BQ77" s="145"/>
      <c r="BR77" s="145"/>
    </row>
    <row r="78" spans="1:70" ht="30" customHeight="1">
      <c r="A78" s="43"/>
      <c r="B78" s="129"/>
      <c r="C78" s="157"/>
      <c r="D78" s="660" t="s">
        <v>549</v>
      </c>
      <c r="E78" s="535"/>
      <c r="F78" s="535"/>
      <c r="G78" s="535"/>
      <c r="H78" s="535"/>
      <c r="I78" s="535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35"/>
      <c r="AC78" s="535"/>
      <c r="AD78" s="535"/>
      <c r="AE78" s="535"/>
      <c r="AF78" s="535"/>
      <c r="AG78" s="535"/>
      <c r="AH78" s="535"/>
      <c r="AI78" s="535"/>
      <c r="AJ78" s="535"/>
      <c r="AK78" s="535"/>
      <c r="AL78" s="535"/>
      <c r="AM78" s="535"/>
      <c r="AN78" s="535"/>
      <c r="AO78" s="535"/>
      <c r="AP78" s="535"/>
      <c r="AQ78" s="535"/>
      <c r="AR78" s="535"/>
      <c r="AS78" s="535"/>
      <c r="AT78" s="535"/>
      <c r="AU78" s="535"/>
      <c r="AV78" s="535"/>
      <c r="AW78" s="535"/>
      <c r="AX78" s="535"/>
      <c r="AY78" s="535"/>
      <c r="AZ78" s="535"/>
      <c r="BA78" s="535"/>
      <c r="BB78" s="535"/>
      <c r="BC78" s="535"/>
      <c r="BD78" s="535"/>
      <c r="BE78" s="535"/>
      <c r="BF78" s="527"/>
      <c r="BG78" s="148"/>
      <c r="BH78" s="441"/>
      <c r="BI78" s="282"/>
      <c r="BJ78" s="282"/>
      <c r="BK78" s="43"/>
      <c r="BL78" s="43"/>
      <c r="BM78" s="43"/>
      <c r="BN78" s="43"/>
      <c r="BO78" s="43"/>
      <c r="BP78" s="43"/>
      <c r="BQ78" s="43"/>
      <c r="BR78" s="43"/>
    </row>
    <row r="79" spans="1:70" ht="30" customHeight="1">
      <c r="A79" s="43"/>
      <c r="B79" s="129"/>
      <c r="C79" s="157"/>
      <c r="D79" s="534" t="s">
        <v>550</v>
      </c>
      <c r="E79" s="535"/>
      <c r="F79" s="535"/>
      <c r="G79" s="535"/>
      <c r="H79" s="535"/>
      <c r="I79" s="535"/>
      <c r="J79" s="535"/>
      <c r="K79" s="535"/>
      <c r="L79" s="535"/>
      <c r="M79" s="535"/>
      <c r="N79" s="535"/>
      <c r="O79" s="535"/>
      <c r="P79" s="535"/>
      <c r="Q79" s="535"/>
      <c r="R79" s="535"/>
      <c r="S79" s="535"/>
      <c r="T79" s="535"/>
      <c r="U79" s="535"/>
      <c r="V79" s="535"/>
      <c r="W79" s="535"/>
      <c r="X79" s="535"/>
      <c r="Y79" s="535"/>
      <c r="Z79" s="535"/>
      <c r="AA79" s="535"/>
      <c r="AB79" s="535"/>
      <c r="AC79" s="535"/>
      <c r="AD79" s="535"/>
      <c r="AE79" s="535"/>
      <c r="AF79" s="535"/>
      <c r="AG79" s="535"/>
      <c r="AH79" s="535"/>
      <c r="AI79" s="535"/>
      <c r="AJ79" s="535"/>
      <c r="AK79" s="535"/>
      <c r="AL79" s="535"/>
      <c r="AM79" s="535"/>
      <c r="AN79" s="535"/>
      <c r="AO79" s="535"/>
      <c r="AP79" s="535"/>
      <c r="AQ79" s="535"/>
      <c r="AR79" s="535"/>
      <c r="AS79" s="535"/>
      <c r="AT79" s="535"/>
      <c r="AU79" s="535"/>
      <c r="AV79" s="535"/>
      <c r="AW79" s="535"/>
      <c r="AX79" s="535"/>
      <c r="AY79" s="535"/>
      <c r="AZ79" s="535"/>
      <c r="BA79" s="535"/>
      <c r="BB79" s="535"/>
      <c r="BC79" s="535"/>
      <c r="BD79" s="535"/>
      <c r="BE79" s="535"/>
      <c r="BF79" s="527"/>
      <c r="BG79" s="148"/>
      <c r="BH79" s="441"/>
      <c r="BI79" s="282"/>
      <c r="BJ79" s="282"/>
      <c r="BK79" s="43"/>
      <c r="BL79" s="43"/>
      <c r="BM79" s="43"/>
      <c r="BN79" s="43"/>
      <c r="BO79" s="43"/>
      <c r="BP79" s="43"/>
      <c r="BQ79" s="43"/>
      <c r="BR79" s="43"/>
    </row>
    <row r="80" spans="1:70" ht="25.5" customHeight="1">
      <c r="A80" s="43"/>
      <c r="B80" s="129"/>
      <c r="C80" s="147"/>
      <c r="D80" s="124" t="s">
        <v>162</v>
      </c>
      <c r="E80" s="973" t="s">
        <v>202</v>
      </c>
      <c r="F80" s="630"/>
      <c r="G80" s="630"/>
      <c r="H80" s="630"/>
      <c r="I80" s="630"/>
      <c r="J80" s="630"/>
      <c r="K80" s="630"/>
      <c r="L80" s="630"/>
      <c r="M80" s="630"/>
      <c r="N80" s="630"/>
      <c r="O80" s="630"/>
      <c r="P80" s="630"/>
      <c r="Q80" s="630"/>
      <c r="R80" s="630"/>
      <c r="S80" s="630"/>
      <c r="T80" s="525"/>
      <c r="U80" s="524">
        <v>3</v>
      </c>
      <c r="V80" s="525"/>
      <c r="W80" s="522"/>
      <c r="X80" s="521"/>
      <c r="Y80" s="520"/>
      <c r="Z80" s="521"/>
      <c r="AA80" s="522"/>
      <c r="AB80" s="523"/>
      <c r="AC80" s="520">
        <v>5</v>
      </c>
      <c r="AD80" s="523"/>
      <c r="AE80" s="524">
        <f t="shared" ref="AE80:AE96" si="13">AC80*30</f>
        <v>150</v>
      </c>
      <c r="AF80" s="525"/>
      <c r="AG80" s="524">
        <f t="shared" ref="AG80:AG96" si="14">AI80+AK80+AM80</f>
        <v>86</v>
      </c>
      <c r="AH80" s="525"/>
      <c r="AI80" s="522">
        <v>50</v>
      </c>
      <c r="AJ80" s="521"/>
      <c r="AK80" s="524">
        <v>18</v>
      </c>
      <c r="AL80" s="525"/>
      <c r="AM80" s="572">
        <v>18</v>
      </c>
      <c r="AN80" s="573"/>
      <c r="AO80" s="572">
        <f t="shared" ref="AO80:AO96" si="15">AE80-AG80</f>
        <v>64</v>
      </c>
      <c r="AP80" s="529"/>
      <c r="AQ80" s="950"/>
      <c r="AR80" s="728"/>
      <c r="AS80" s="951"/>
      <c r="AT80" s="525"/>
      <c r="AU80" s="950">
        <v>5</v>
      </c>
      <c r="AV80" s="728"/>
      <c r="AW80" s="949"/>
      <c r="AX80" s="525"/>
      <c r="AY80" s="950"/>
      <c r="AZ80" s="728"/>
      <c r="BA80" s="951"/>
      <c r="BB80" s="525"/>
      <c r="BC80" s="950"/>
      <c r="BD80" s="728"/>
      <c r="BE80" s="949"/>
      <c r="BF80" s="525"/>
      <c r="BG80" s="148"/>
      <c r="BH80" s="441"/>
      <c r="BI80" s="282"/>
      <c r="BJ80" s="282"/>
      <c r="BK80" s="43"/>
      <c r="BL80" s="43"/>
      <c r="BM80" s="43"/>
      <c r="BN80" s="43"/>
      <c r="BO80" s="43"/>
      <c r="BP80" s="43"/>
      <c r="BQ80" s="43"/>
      <c r="BR80" s="43"/>
    </row>
    <row r="81" spans="1:70" ht="25.5" customHeight="1">
      <c r="A81" s="43"/>
      <c r="B81" s="129"/>
      <c r="C81" s="147"/>
      <c r="D81" s="126" t="s">
        <v>160</v>
      </c>
      <c r="E81" s="541" t="s">
        <v>353</v>
      </c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7"/>
      <c r="U81" s="508">
        <v>3</v>
      </c>
      <c r="V81" s="497"/>
      <c r="W81" s="515"/>
      <c r="X81" s="497"/>
      <c r="Y81" s="508"/>
      <c r="Z81" s="497"/>
      <c r="AA81" s="515"/>
      <c r="AB81" s="495"/>
      <c r="AC81" s="508">
        <v>4</v>
      </c>
      <c r="AD81" s="495"/>
      <c r="AE81" s="508">
        <f t="shared" si="13"/>
        <v>120</v>
      </c>
      <c r="AF81" s="497"/>
      <c r="AG81" s="508">
        <f t="shared" si="14"/>
        <v>64</v>
      </c>
      <c r="AH81" s="497"/>
      <c r="AI81" s="515">
        <v>28</v>
      </c>
      <c r="AJ81" s="497"/>
      <c r="AK81" s="508">
        <v>18</v>
      </c>
      <c r="AL81" s="497"/>
      <c r="AM81" s="498">
        <v>18</v>
      </c>
      <c r="AN81" s="497"/>
      <c r="AO81" s="496">
        <f t="shared" si="15"/>
        <v>56</v>
      </c>
      <c r="AP81" s="497"/>
      <c r="AQ81" s="496"/>
      <c r="AR81" s="499"/>
      <c r="AS81" s="498"/>
      <c r="AT81" s="497"/>
      <c r="AU81" s="496">
        <v>3.5</v>
      </c>
      <c r="AV81" s="499"/>
      <c r="AW81" s="518"/>
      <c r="AX81" s="497"/>
      <c r="AY81" s="496"/>
      <c r="AZ81" s="499"/>
      <c r="BA81" s="498"/>
      <c r="BB81" s="497"/>
      <c r="BC81" s="496"/>
      <c r="BD81" s="499"/>
      <c r="BE81" s="518"/>
      <c r="BF81" s="497"/>
      <c r="BG81" s="148"/>
      <c r="BH81" s="441"/>
      <c r="BI81" s="282"/>
      <c r="BJ81" s="282"/>
      <c r="BK81" s="43"/>
      <c r="BL81" s="43"/>
      <c r="BM81" s="43"/>
      <c r="BN81" s="43"/>
      <c r="BO81" s="43"/>
      <c r="BP81" s="43"/>
      <c r="BQ81" s="43"/>
      <c r="BR81" s="43"/>
    </row>
    <row r="82" spans="1:70" ht="25.5" customHeight="1">
      <c r="A82" s="43"/>
      <c r="B82" s="129"/>
      <c r="C82" s="147"/>
      <c r="D82" s="126" t="s">
        <v>169</v>
      </c>
      <c r="E82" s="541" t="s">
        <v>467</v>
      </c>
      <c r="F82" s="495"/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7"/>
      <c r="U82" s="508"/>
      <c r="V82" s="497"/>
      <c r="W82" s="515">
        <v>3</v>
      </c>
      <c r="X82" s="497"/>
      <c r="Y82" s="903"/>
      <c r="Z82" s="573"/>
      <c r="AA82" s="502"/>
      <c r="AB82" s="503"/>
      <c r="AC82" s="903">
        <v>2</v>
      </c>
      <c r="AD82" s="529"/>
      <c r="AE82" s="508">
        <f t="shared" si="13"/>
        <v>60</v>
      </c>
      <c r="AF82" s="497"/>
      <c r="AG82" s="508">
        <f t="shared" si="14"/>
        <v>30</v>
      </c>
      <c r="AH82" s="497"/>
      <c r="AI82" s="904">
        <v>2</v>
      </c>
      <c r="AJ82" s="573"/>
      <c r="AK82" s="903"/>
      <c r="AL82" s="573"/>
      <c r="AM82" s="904">
        <v>28</v>
      </c>
      <c r="AN82" s="573"/>
      <c r="AO82" s="508">
        <f t="shared" si="15"/>
        <v>30</v>
      </c>
      <c r="AP82" s="497"/>
      <c r="AQ82" s="496"/>
      <c r="AR82" s="499"/>
      <c r="AS82" s="498"/>
      <c r="AT82" s="497"/>
      <c r="AU82" s="496">
        <v>1.5</v>
      </c>
      <c r="AV82" s="499"/>
      <c r="AW82" s="518"/>
      <c r="AX82" s="497"/>
      <c r="AY82" s="496"/>
      <c r="AZ82" s="499"/>
      <c r="BA82" s="515"/>
      <c r="BB82" s="497"/>
      <c r="BC82" s="508"/>
      <c r="BD82" s="495"/>
      <c r="BE82" s="518"/>
      <c r="BF82" s="497"/>
      <c r="BG82" s="148"/>
      <c r="BH82" s="441"/>
      <c r="BI82" s="282"/>
      <c r="BJ82" s="282"/>
      <c r="BK82" s="43"/>
      <c r="BL82" s="43"/>
      <c r="BM82" s="43"/>
      <c r="BN82" s="43"/>
      <c r="BO82" s="43"/>
      <c r="BP82" s="43"/>
      <c r="BQ82" s="43"/>
      <c r="BR82" s="43"/>
    </row>
    <row r="83" spans="1:70" ht="25.5" customHeight="1">
      <c r="A83" s="150"/>
      <c r="B83" s="129"/>
      <c r="C83" s="147"/>
      <c r="D83" s="149" t="s">
        <v>175</v>
      </c>
      <c r="E83" s="494" t="s">
        <v>551</v>
      </c>
      <c r="F83" s="495"/>
      <c r="G83" s="495"/>
      <c r="H83" s="495"/>
      <c r="I83" s="495"/>
      <c r="J83" s="495"/>
      <c r="K83" s="495"/>
      <c r="L83" s="495"/>
      <c r="M83" s="495"/>
      <c r="N83" s="495"/>
      <c r="O83" s="495"/>
      <c r="P83" s="495"/>
      <c r="Q83" s="495"/>
      <c r="R83" s="495"/>
      <c r="S83" s="495"/>
      <c r="T83" s="497"/>
      <c r="U83" s="508"/>
      <c r="V83" s="497"/>
      <c r="W83" s="508">
        <v>4</v>
      </c>
      <c r="X83" s="497"/>
      <c r="Y83" s="508"/>
      <c r="Z83" s="497"/>
      <c r="AA83" s="508"/>
      <c r="AB83" s="497"/>
      <c r="AC83" s="508">
        <v>5.5</v>
      </c>
      <c r="AD83" s="497"/>
      <c r="AE83" s="508">
        <f t="shared" si="13"/>
        <v>165</v>
      </c>
      <c r="AF83" s="497"/>
      <c r="AG83" s="508">
        <f t="shared" si="14"/>
        <v>100</v>
      </c>
      <c r="AH83" s="497"/>
      <c r="AI83" s="508">
        <v>54</v>
      </c>
      <c r="AJ83" s="497"/>
      <c r="AK83" s="508">
        <v>28</v>
      </c>
      <c r="AL83" s="497"/>
      <c r="AM83" s="508">
        <v>18</v>
      </c>
      <c r="AN83" s="497"/>
      <c r="AO83" s="508">
        <f t="shared" si="15"/>
        <v>65</v>
      </c>
      <c r="AP83" s="497"/>
      <c r="AQ83" s="508"/>
      <c r="AR83" s="499"/>
      <c r="AS83" s="538"/>
      <c r="AT83" s="497"/>
      <c r="AU83" s="508"/>
      <c r="AV83" s="499"/>
      <c r="AW83" s="538">
        <v>5.5</v>
      </c>
      <c r="AX83" s="497"/>
      <c r="AY83" s="508"/>
      <c r="AZ83" s="499"/>
      <c r="BA83" s="538"/>
      <c r="BB83" s="497"/>
      <c r="BC83" s="508"/>
      <c r="BD83" s="499"/>
      <c r="BE83" s="538"/>
      <c r="BF83" s="497"/>
      <c r="BG83" s="148"/>
      <c r="BH83" s="441"/>
      <c r="BI83" s="444"/>
      <c r="BJ83" s="444"/>
      <c r="BK83" s="150"/>
      <c r="BL83" s="150"/>
      <c r="BM83" s="150"/>
      <c r="BN83" s="150"/>
      <c r="BO83" s="150"/>
      <c r="BP83" s="150"/>
      <c r="BQ83" s="150"/>
      <c r="BR83" s="150"/>
    </row>
    <row r="84" spans="1:70" ht="25.5" customHeight="1">
      <c r="A84" s="43"/>
      <c r="B84" s="129"/>
      <c r="C84" s="147"/>
      <c r="D84" s="149" t="s">
        <v>457</v>
      </c>
      <c r="E84" s="519" t="s">
        <v>552</v>
      </c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503"/>
      <c r="R84" s="503"/>
      <c r="S84" s="503"/>
      <c r="T84" s="501"/>
      <c r="U84" s="500">
        <v>4</v>
      </c>
      <c r="V84" s="501"/>
      <c r="W84" s="502"/>
      <c r="X84" s="501"/>
      <c r="Y84" s="500"/>
      <c r="Z84" s="501"/>
      <c r="AA84" s="502"/>
      <c r="AB84" s="503"/>
      <c r="AC84" s="500">
        <v>5.5</v>
      </c>
      <c r="AD84" s="501"/>
      <c r="AE84" s="500">
        <f t="shared" si="13"/>
        <v>165</v>
      </c>
      <c r="AF84" s="501"/>
      <c r="AG84" s="500">
        <f t="shared" si="14"/>
        <v>82</v>
      </c>
      <c r="AH84" s="501"/>
      <c r="AI84" s="500">
        <v>36</v>
      </c>
      <c r="AJ84" s="501"/>
      <c r="AK84" s="502">
        <v>18</v>
      </c>
      <c r="AL84" s="503"/>
      <c r="AM84" s="500">
        <v>28</v>
      </c>
      <c r="AN84" s="501"/>
      <c r="AO84" s="500">
        <f t="shared" si="15"/>
        <v>83</v>
      </c>
      <c r="AP84" s="501"/>
      <c r="AQ84" s="500"/>
      <c r="AR84" s="516"/>
      <c r="AS84" s="517"/>
      <c r="AT84" s="501"/>
      <c r="AU84" s="500"/>
      <c r="AV84" s="516"/>
      <c r="AW84" s="517">
        <v>4.5</v>
      </c>
      <c r="AX84" s="501"/>
      <c r="AY84" s="500"/>
      <c r="AZ84" s="516"/>
      <c r="BA84" s="517"/>
      <c r="BB84" s="501"/>
      <c r="BC84" s="500"/>
      <c r="BD84" s="516"/>
      <c r="BE84" s="517"/>
      <c r="BF84" s="501"/>
      <c r="BG84" s="148"/>
      <c r="BH84" s="441"/>
      <c r="BI84" s="282"/>
      <c r="BJ84" s="282"/>
      <c r="BK84" s="43"/>
      <c r="BL84" s="43"/>
      <c r="BM84" s="43"/>
      <c r="BN84" s="43"/>
      <c r="BO84" s="43"/>
      <c r="BP84" s="43"/>
      <c r="BQ84" s="43"/>
      <c r="BR84" s="43"/>
    </row>
    <row r="85" spans="1:70" ht="25.5" customHeight="1">
      <c r="A85" s="43"/>
      <c r="B85" s="129"/>
      <c r="C85" s="147"/>
      <c r="D85" s="149" t="s">
        <v>172</v>
      </c>
      <c r="E85" s="519" t="s">
        <v>553</v>
      </c>
      <c r="F85" s="503"/>
      <c r="G85" s="503"/>
      <c r="H85" s="503"/>
      <c r="I85" s="503"/>
      <c r="J85" s="503"/>
      <c r="K85" s="503"/>
      <c r="L85" s="503"/>
      <c r="M85" s="503"/>
      <c r="N85" s="503"/>
      <c r="O85" s="503"/>
      <c r="P85" s="503"/>
      <c r="Q85" s="503"/>
      <c r="R85" s="503"/>
      <c r="S85" s="503"/>
      <c r="T85" s="501"/>
      <c r="U85" s="500">
        <v>5</v>
      </c>
      <c r="V85" s="501"/>
      <c r="W85" s="502"/>
      <c r="X85" s="501"/>
      <c r="Y85" s="500"/>
      <c r="Z85" s="501"/>
      <c r="AA85" s="502">
        <v>5</v>
      </c>
      <c r="AB85" s="503"/>
      <c r="AC85" s="500">
        <v>7.5</v>
      </c>
      <c r="AD85" s="501"/>
      <c r="AE85" s="500">
        <f t="shared" si="13"/>
        <v>225</v>
      </c>
      <c r="AF85" s="501"/>
      <c r="AG85" s="500">
        <f t="shared" si="14"/>
        <v>108</v>
      </c>
      <c r="AH85" s="501"/>
      <c r="AI85" s="500">
        <v>54</v>
      </c>
      <c r="AJ85" s="501"/>
      <c r="AK85" s="502">
        <v>36</v>
      </c>
      <c r="AL85" s="503"/>
      <c r="AM85" s="500">
        <v>18</v>
      </c>
      <c r="AN85" s="501"/>
      <c r="AO85" s="500">
        <f t="shared" si="15"/>
        <v>117</v>
      </c>
      <c r="AP85" s="501"/>
      <c r="AQ85" s="500"/>
      <c r="AR85" s="516"/>
      <c r="AS85" s="517"/>
      <c r="AT85" s="501"/>
      <c r="AU85" s="500"/>
      <c r="AV85" s="516"/>
      <c r="AW85" s="517"/>
      <c r="AX85" s="501"/>
      <c r="AY85" s="500">
        <v>6</v>
      </c>
      <c r="AZ85" s="516"/>
      <c r="BA85" s="517"/>
      <c r="BB85" s="501"/>
      <c r="BC85" s="500"/>
      <c r="BD85" s="516"/>
      <c r="BE85" s="517"/>
      <c r="BF85" s="501"/>
      <c r="BG85" s="148"/>
      <c r="BH85" s="441"/>
      <c r="BI85" s="282"/>
      <c r="BJ85" s="282"/>
      <c r="BK85" s="43"/>
      <c r="BL85" s="43"/>
      <c r="BM85" s="43"/>
      <c r="BN85" s="43"/>
      <c r="BO85" s="43"/>
      <c r="BP85" s="43"/>
      <c r="BQ85" s="43"/>
      <c r="BR85" s="43"/>
    </row>
    <row r="86" spans="1:70" ht="25.5" customHeight="1">
      <c r="A86" s="43"/>
      <c r="B86" s="129"/>
      <c r="C86" s="147"/>
      <c r="D86" s="149" t="s">
        <v>410</v>
      </c>
      <c r="E86" s="519" t="s">
        <v>554</v>
      </c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503"/>
      <c r="R86" s="503"/>
      <c r="S86" s="503"/>
      <c r="T86" s="501"/>
      <c r="U86" s="500"/>
      <c r="V86" s="501"/>
      <c r="W86" s="502">
        <v>5</v>
      </c>
      <c r="X86" s="501"/>
      <c r="Y86" s="500"/>
      <c r="Z86" s="501"/>
      <c r="AA86" s="502"/>
      <c r="AB86" s="503"/>
      <c r="AC86" s="500">
        <v>4.5</v>
      </c>
      <c r="AD86" s="501"/>
      <c r="AE86" s="500">
        <f t="shared" si="13"/>
        <v>135</v>
      </c>
      <c r="AF86" s="501"/>
      <c r="AG86" s="500">
        <f t="shared" si="14"/>
        <v>90</v>
      </c>
      <c r="AH86" s="501"/>
      <c r="AI86" s="500">
        <v>36</v>
      </c>
      <c r="AJ86" s="501"/>
      <c r="AK86" s="502">
        <v>36</v>
      </c>
      <c r="AL86" s="503"/>
      <c r="AM86" s="500">
        <v>18</v>
      </c>
      <c r="AN86" s="501"/>
      <c r="AO86" s="500">
        <f t="shared" si="15"/>
        <v>45</v>
      </c>
      <c r="AP86" s="501"/>
      <c r="AQ86" s="500"/>
      <c r="AR86" s="516"/>
      <c r="AS86" s="517"/>
      <c r="AT86" s="501"/>
      <c r="AU86" s="500"/>
      <c r="AV86" s="516"/>
      <c r="AW86" s="517"/>
      <c r="AX86" s="501"/>
      <c r="AY86" s="500">
        <v>5</v>
      </c>
      <c r="AZ86" s="516"/>
      <c r="BA86" s="517"/>
      <c r="BB86" s="501"/>
      <c r="BC86" s="500"/>
      <c r="BD86" s="516"/>
      <c r="BE86" s="517"/>
      <c r="BF86" s="501"/>
      <c r="BG86" s="148"/>
      <c r="BH86" s="441"/>
      <c r="BI86" s="282"/>
      <c r="BJ86" s="282"/>
      <c r="BK86" s="43"/>
      <c r="BL86" s="43"/>
      <c r="BM86" s="43"/>
      <c r="BN86" s="43"/>
      <c r="BO86" s="43"/>
      <c r="BP86" s="43"/>
      <c r="BQ86" s="43"/>
      <c r="BR86" s="43"/>
    </row>
    <row r="87" spans="1:70" ht="43.5" customHeight="1">
      <c r="A87" s="43"/>
      <c r="B87" s="129"/>
      <c r="C87" s="147"/>
      <c r="D87" s="149" t="s">
        <v>411</v>
      </c>
      <c r="E87" s="519" t="s">
        <v>555</v>
      </c>
      <c r="F87" s="503"/>
      <c r="G87" s="503"/>
      <c r="H87" s="503"/>
      <c r="I87" s="503"/>
      <c r="J87" s="503"/>
      <c r="K87" s="503"/>
      <c r="L87" s="503"/>
      <c r="M87" s="503"/>
      <c r="N87" s="503"/>
      <c r="O87" s="503"/>
      <c r="P87" s="503"/>
      <c r="Q87" s="503"/>
      <c r="R87" s="503"/>
      <c r="S87" s="503"/>
      <c r="T87" s="501"/>
      <c r="U87" s="500"/>
      <c r="V87" s="501"/>
      <c r="W87" s="502">
        <v>5</v>
      </c>
      <c r="X87" s="501"/>
      <c r="Y87" s="500"/>
      <c r="Z87" s="501"/>
      <c r="AA87" s="502"/>
      <c r="AB87" s="503"/>
      <c r="AC87" s="500">
        <v>6</v>
      </c>
      <c r="AD87" s="501"/>
      <c r="AE87" s="500">
        <f t="shared" si="13"/>
        <v>180</v>
      </c>
      <c r="AF87" s="501"/>
      <c r="AG87" s="500">
        <f t="shared" si="14"/>
        <v>100</v>
      </c>
      <c r="AH87" s="501"/>
      <c r="AI87" s="500">
        <v>28</v>
      </c>
      <c r="AJ87" s="501"/>
      <c r="AK87" s="502"/>
      <c r="AL87" s="503"/>
      <c r="AM87" s="500">
        <v>72</v>
      </c>
      <c r="AN87" s="501"/>
      <c r="AO87" s="500">
        <f t="shared" si="15"/>
        <v>80</v>
      </c>
      <c r="AP87" s="501"/>
      <c r="AQ87" s="500"/>
      <c r="AR87" s="516"/>
      <c r="AS87" s="517"/>
      <c r="AT87" s="501"/>
      <c r="AU87" s="500"/>
      <c r="AV87" s="516"/>
      <c r="AW87" s="517"/>
      <c r="AX87" s="501"/>
      <c r="AY87" s="500">
        <v>5.5</v>
      </c>
      <c r="AZ87" s="516"/>
      <c r="BA87" s="517"/>
      <c r="BB87" s="501"/>
      <c r="BC87" s="500"/>
      <c r="BD87" s="516"/>
      <c r="BE87" s="517"/>
      <c r="BF87" s="501"/>
      <c r="BG87" s="148"/>
      <c r="BH87" s="441"/>
      <c r="BI87" s="282"/>
      <c r="BJ87" s="282"/>
      <c r="BK87" s="43"/>
      <c r="BL87" s="43"/>
      <c r="BM87" s="43"/>
      <c r="BN87" s="43"/>
      <c r="BO87" s="43"/>
      <c r="BP87" s="43"/>
      <c r="BQ87" s="43"/>
      <c r="BR87" s="43"/>
    </row>
    <row r="88" spans="1:70" ht="43.5" customHeight="1">
      <c r="A88" s="43"/>
      <c r="B88" s="129"/>
      <c r="C88" s="147"/>
      <c r="D88" s="149" t="s">
        <v>450</v>
      </c>
      <c r="E88" s="519" t="s">
        <v>556</v>
      </c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1"/>
      <c r="U88" s="500">
        <v>6</v>
      </c>
      <c r="V88" s="501"/>
      <c r="W88" s="502"/>
      <c r="X88" s="501"/>
      <c r="Y88" s="500"/>
      <c r="Z88" s="501"/>
      <c r="AA88" s="502">
        <v>6</v>
      </c>
      <c r="AB88" s="503"/>
      <c r="AC88" s="500">
        <v>7</v>
      </c>
      <c r="AD88" s="501"/>
      <c r="AE88" s="500">
        <f t="shared" si="13"/>
        <v>210</v>
      </c>
      <c r="AF88" s="501"/>
      <c r="AG88" s="500">
        <f t="shared" si="14"/>
        <v>90</v>
      </c>
      <c r="AH88" s="501"/>
      <c r="AI88" s="500">
        <v>36</v>
      </c>
      <c r="AJ88" s="501"/>
      <c r="AK88" s="502">
        <v>18</v>
      </c>
      <c r="AL88" s="503"/>
      <c r="AM88" s="500">
        <v>36</v>
      </c>
      <c r="AN88" s="501"/>
      <c r="AO88" s="500">
        <f t="shared" si="15"/>
        <v>120</v>
      </c>
      <c r="AP88" s="501"/>
      <c r="AQ88" s="500"/>
      <c r="AR88" s="516"/>
      <c r="AS88" s="517"/>
      <c r="AT88" s="501"/>
      <c r="AU88" s="500"/>
      <c r="AV88" s="516"/>
      <c r="AW88" s="517"/>
      <c r="AX88" s="501"/>
      <c r="AY88" s="500"/>
      <c r="AZ88" s="516"/>
      <c r="BA88" s="517">
        <v>5</v>
      </c>
      <c r="BB88" s="501"/>
      <c r="BC88" s="500"/>
      <c r="BD88" s="516"/>
      <c r="BE88" s="517"/>
      <c r="BF88" s="501"/>
      <c r="BG88" s="148"/>
      <c r="BH88" s="441"/>
      <c r="BI88" s="282"/>
      <c r="BJ88" s="282"/>
      <c r="BK88" s="43"/>
      <c r="BL88" s="43"/>
      <c r="BM88" s="43"/>
      <c r="BN88" s="43"/>
      <c r="BO88" s="43"/>
      <c r="BP88" s="43"/>
      <c r="BQ88" s="43"/>
      <c r="BR88" s="43"/>
    </row>
    <row r="89" spans="1:70" ht="43.5" customHeight="1">
      <c r="A89" s="43"/>
      <c r="B89" s="129"/>
      <c r="C89" s="147"/>
      <c r="D89" s="149" t="s">
        <v>165</v>
      </c>
      <c r="E89" s="519" t="s">
        <v>557</v>
      </c>
      <c r="F89" s="503"/>
      <c r="G89" s="503"/>
      <c r="H89" s="503"/>
      <c r="I89" s="503"/>
      <c r="J89" s="503"/>
      <c r="K89" s="503"/>
      <c r="L89" s="503"/>
      <c r="M89" s="503"/>
      <c r="N89" s="503"/>
      <c r="O89" s="503"/>
      <c r="P89" s="503"/>
      <c r="Q89" s="503"/>
      <c r="R89" s="503"/>
      <c r="S89" s="503"/>
      <c r="T89" s="501"/>
      <c r="U89" s="500">
        <v>6</v>
      </c>
      <c r="V89" s="501"/>
      <c r="W89" s="502"/>
      <c r="X89" s="501"/>
      <c r="Y89" s="500"/>
      <c r="Z89" s="501"/>
      <c r="AA89" s="502"/>
      <c r="AB89" s="503"/>
      <c r="AC89" s="500">
        <v>6</v>
      </c>
      <c r="AD89" s="501"/>
      <c r="AE89" s="500">
        <f t="shared" si="13"/>
        <v>180</v>
      </c>
      <c r="AF89" s="501"/>
      <c r="AG89" s="500">
        <f t="shared" si="14"/>
        <v>90</v>
      </c>
      <c r="AH89" s="501"/>
      <c r="AI89" s="500">
        <v>54</v>
      </c>
      <c r="AJ89" s="501"/>
      <c r="AK89" s="502">
        <v>18</v>
      </c>
      <c r="AL89" s="503"/>
      <c r="AM89" s="500">
        <v>18</v>
      </c>
      <c r="AN89" s="501"/>
      <c r="AO89" s="500">
        <f t="shared" si="15"/>
        <v>90</v>
      </c>
      <c r="AP89" s="501"/>
      <c r="AQ89" s="500"/>
      <c r="AR89" s="516"/>
      <c r="AS89" s="517"/>
      <c r="AT89" s="501"/>
      <c r="AU89" s="500"/>
      <c r="AV89" s="516"/>
      <c r="AW89" s="517"/>
      <c r="AX89" s="501"/>
      <c r="AY89" s="500"/>
      <c r="AZ89" s="516"/>
      <c r="BA89" s="517">
        <v>5</v>
      </c>
      <c r="BB89" s="501"/>
      <c r="BC89" s="500"/>
      <c r="BD89" s="516"/>
      <c r="BE89" s="517"/>
      <c r="BF89" s="501"/>
      <c r="BG89" s="148"/>
      <c r="BH89" s="441"/>
      <c r="BI89" s="282"/>
      <c r="BJ89" s="282"/>
      <c r="BK89" s="43"/>
      <c r="BL89" s="43"/>
      <c r="BM89" s="43"/>
      <c r="BN89" s="43"/>
      <c r="BO89" s="43"/>
      <c r="BP89" s="43"/>
      <c r="BQ89" s="43"/>
      <c r="BR89" s="43"/>
    </row>
    <row r="90" spans="1:70" ht="43.5" customHeight="1">
      <c r="A90" s="43"/>
      <c r="B90" s="129"/>
      <c r="C90" s="147"/>
      <c r="D90" s="149" t="s">
        <v>462</v>
      </c>
      <c r="E90" s="519" t="s">
        <v>558</v>
      </c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503"/>
      <c r="R90" s="503"/>
      <c r="S90" s="503"/>
      <c r="T90" s="501"/>
      <c r="U90" s="500">
        <v>6</v>
      </c>
      <c r="V90" s="501"/>
      <c r="W90" s="502"/>
      <c r="X90" s="501"/>
      <c r="Y90" s="500"/>
      <c r="Z90" s="501"/>
      <c r="AA90" s="502"/>
      <c r="AB90" s="503"/>
      <c r="AC90" s="500">
        <v>7</v>
      </c>
      <c r="AD90" s="501"/>
      <c r="AE90" s="500">
        <f t="shared" si="13"/>
        <v>210</v>
      </c>
      <c r="AF90" s="501"/>
      <c r="AG90" s="500">
        <f t="shared" si="14"/>
        <v>108</v>
      </c>
      <c r="AH90" s="501"/>
      <c r="AI90" s="500">
        <v>72</v>
      </c>
      <c r="AJ90" s="501"/>
      <c r="AK90" s="502">
        <v>18</v>
      </c>
      <c r="AL90" s="503"/>
      <c r="AM90" s="500">
        <v>18</v>
      </c>
      <c r="AN90" s="501"/>
      <c r="AO90" s="500">
        <f t="shared" si="15"/>
        <v>102</v>
      </c>
      <c r="AP90" s="501"/>
      <c r="AQ90" s="500"/>
      <c r="AR90" s="516"/>
      <c r="AS90" s="517"/>
      <c r="AT90" s="501"/>
      <c r="AU90" s="500"/>
      <c r="AV90" s="516"/>
      <c r="AW90" s="517"/>
      <c r="AX90" s="501"/>
      <c r="AY90" s="500"/>
      <c r="AZ90" s="516"/>
      <c r="BA90" s="517">
        <v>6</v>
      </c>
      <c r="BB90" s="501"/>
      <c r="BC90" s="500"/>
      <c r="BD90" s="516"/>
      <c r="BE90" s="517"/>
      <c r="BF90" s="501"/>
      <c r="BG90" s="148"/>
      <c r="BH90" s="441"/>
      <c r="BI90" s="282"/>
      <c r="BJ90" s="282"/>
      <c r="BK90" s="43"/>
      <c r="BL90" s="43"/>
      <c r="BM90" s="43"/>
      <c r="BN90" s="43"/>
      <c r="BO90" s="43"/>
      <c r="BP90" s="43"/>
      <c r="BQ90" s="43"/>
      <c r="BR90" s="43"/>
    </row>
    <row r="91" spans="1:70" ht="43.5" customHeight="1">
      <c r="A91" s="43"/>
      <c r="B91" s="129"/>
      <c r="C91" s="147"/>
      <c r="D91" s="149" t="s">
        <v>178</v>
      </c>
      <c r="E91" s="519" t="s">
        <v>559</v>
      </c>
      <c r="F91" s="503"/>
      <c r="G91" s="503"/>
      <c r="H91" s="503"/>
      <c r="I91" s="503"/>
      <c r="J91" s="503"/>
      <c r="K91" s="503"/>
      <c r="L91" s="503"/>
      <c r="M91" s="503"/>
      <c r="N91" s="503"/>
      <c r="O91" s="503"/>
      <c r="P91" s="503"/>
      <c r="Q91" s="503"/>
      <c r="R91" s="503"/>
      <c r="S91" s="503"/>
      <c r="T91" s="501"/>
      <c r="U91" s="500">
        <v>7</v>
      </c>
      <c r="V91" s="501"/>
      <c r="W91" s="502"/>
      <c r="X91" s="501"/>
      <c r="Y91" s="500">
        <v>7</v>
      </c>
      <c r="Z91" s="501"/>
      <c r="AA91" s="502"/>
      <c r="AB91" s="503"/>
      <c r="AC91" s="500">
        <v>8</v>
      </c>
      <c r="AD91" s="501"/>
      <c r="AE91" s="500">
        <f t="shared" si="13"/>
        <v>240</v>
      </c>
      <c r="AF91" s="501"/>
      <c r="AG91" s="500">
        <f t="shared" si="14"/>
        <v>108</v>
      </c>
      <c r="AH91" s="501"/>
      <c r="AI91" s="500">
        <v>54</v>
      </c>
      <c r="AJ91" s="501"/>
      <c r="AK91" s="502">
        <v>18</v>
      </c>
      <c r="AL91" s="503"/>
      <c r="AM91" s="500">
        <v>36</v>
      </c>
      <c r="AN91" s="501"/>
      <c r="AO91" s="500">
        <f t="shared" si="15"/>
        <v>132</v>
      </c>
      <c r="AP91" s="501"/>
      <c r="AQ91" s="500"/>
      <c r="AR91" s="516"/>
      <c r="AS91" s="517"/>
      <c r="AT91" s="501"/>
      <c r="AU91" s="500"/>
      <c r="AV91" s="516"/>
      <c r="AW91" s="517"/>
      <c r="AX91" s="501"/>
      <c r="AY91" s="500"/>
      <c r="AZ91" s="516"/>
      <c r="BA91" s="517"/>
      <c r="BB91" s="501"/>
      <c r="BC91" s="500">
        <v>6</v>
      </c>
      <c r="BD91" s="516"/>
      <c r="BE91" s="517"/>
      <c r="BF91" s="501"/>
      <c r="BG91" s="148"/>
      <c r="BH91" s="441"/>
      <c r="BI91" s="282"/>
      <c r="BJ91" s="282"/>
      <c r="BK91" s="43"/>
      <c r="BL91" s="43"/>
      <c r="BM91" s="43"/>
      <c r="BN91" s="43"/>
      <c r="BO91" s="43"/>
      <c r="BP91" s="43"/>
      <c r="BQ91" s="43"/>
      <c r="BR91" s="43"/>
    </row>
    <row r="92" spans="1:70" ht="43.5" customHeight="1">
      <c r="A92" s="43"/>
      <c r="B92" s="129"/>
      <c r="C92" s="147"/>
      <c r="D92" s="149" t="s">
        <v>453</v>
      </c>
      <c r="E92" s="519" t="s">
        <v>195</v>
      </c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503"/>
      <c r="R92" s="503"/>
      <c r="S92" s="503"/>
      <c r="T92" s="501"/>
      <c r="U92" s="500"/>
      <c r="V92" s="501"/>
      <c r="W92" s="502">
        <v>7</v>
      </c>
      <c r="X92" s="501"/>
      <c r="Y92" s="500"/>
      <c r="Z92" s="501"/>
      <c r="AA92" s="502"/>
      <c r="AB92" s="503"/>
      <c r="AC92" s="500">
        <v>4</v>
      </c>
      <c r="AD92" s="501"/>
      <c r="AE92" s="500">
        <f t="shared" si="13"/>
        <v>120</v>
      </c>
      <c r="AF92" s="501"/>
      <c r="AG92" s="500">
        <f t="shared" si="14"/>
        <v>54</v>
      </c>
      <c r="AH92" s="501"/>
      <c r="AI92" s="500">
        <v>18</v>
      </c>
      <c r="AJ92" s="501"/>
      <c r="AK92" s="502"/>
      <c r="AL92" s="503"/>
      <c r="AM92" s="500">
        <v>36</v>
      </c>
      <c r="AN92" s="501"/>
      <c r="AO92" s="500">
        <f t="shared" si="15"/>
        <v>66</v>
      </c>
      <c r="AP92" s="501"/>
      <c r="AQ92" s="500"/>
      <c r="AR92" s="516"/>
      <c r="AS92" s="517"/>
      <c r="AT92" s="501"/>
      <c r="AU92" s="500"/>
      <c r="AV92" s="516"/>
      <c r="AW92" s="517"/>
      <c r="AX92" s="501"/>
      <c r="AY92" s="500"/>
      <c r="AZ92" s="516"/>
      <c r="BA92" s="517"/>
      <c r="BB92" s="501"/>
      <c r="BC92" s="500">
        <v>3</v>
      </c>
      <c r="BD92" s="516"/>
      <c r="BE92" s="517"/>
      <c r="BF92" s="501"/>
      <c r="BG92" s="148"/>
      <c r="BH92" s="441"/>
      <c r="BI92" s="282"/>
      <c r="BJ92" s="282"/>
      <c r="BK92" s="43"/>
      <c r="BL92" s="43"/>
      <c r="BM92" s="43"/>
      <c r="BN92" s="43"/>
      <c r="BO92" s="43"/>
      <c r="BP92" s="43"/>
      <c r="BQ92" s="43"/>
      <c r="BR92" s="43"/>
    </row>
    <row r="93" spans="1:70" ht="43.5" customHeight="1">
      <c r="A93" s="43"/>
      <c r="B93" s="129"/>
      <c r="C93" s="147"/>
      <c r="D93" s="149" t="s">
        <v>464</v>
      </c>
      <c r="E93" s="519" t="s">
        <v>455</v>
      </c>
      <c r="F93" s="503"/>
      <c r="G93" s="503"/>
      <c r="H93" s="503"/>
      <c r="I93" s="503"/>
      <c r="J93" s="503"/>
      <c r="K93" s="503"/>
      <c r="L93" s="503"/>
      <c r="M93" s="503"/>
      <c r="N93" s="503"/>
      <c r="O93" s="503"/>
      <c r="P93" s="503"/>
      <c r="Q93" s="503"/>
      <c r="R93" s="503"/>
      <c r="S93" s="503"/>
      <c r="T93" s="501"/>
      <c r="U93" s="500">
        <v>7</v>
      </c>
      <c r="V93" s="501"/>
      <c r="W93" s="502"/>
      <c r="X93" s="501"/>
      <c r="Y93" s="500"/>
      <c r="Z93" s="501"/>
      <c r="AA93" s="502"/>
      <c r="AB93" s="503"/>
      <c r="AC93" s="500">
        <v>4</v>
      </c>
      <c r="AD93" s="501"/>
      <c r="AE93" s="500">
        <f t="shared" si="13"/>
        <v>120</v>
      </c>
      <c r="AF93" s="501"/>
      <c r="AG93" s="500">
        <f t="shared" si="14"/>
        <v>64</v>
      </c>
      <c r="AH93" s="501"/>
      <c r="AI93" s="500">
        <v>28</v>
      </c>
      <c r="AJ93" s="501"/>
      <c r="AK93" s="502">
        <v>18</v>
      </c>
      <c r="AL93" s="503"/>
      <c r="AM93" s="500">
        <v>18</v>
      </c>
      <c r="AN93" s="501"/>
      <c r="AO93" s="500">
        <f t="shared" si="15"/>
        <v>56</v>
      </c>
      <c r="AP93" s="501"/>
      <c r="AQ93" s="500"/>
      <c r="AR93" s="516"/>
      <c r="AS93" s="517"/>
      <c r="AT93" s="501"/>
      <c r="AU93" s="500"/>
      <c r="AV93" s="516"/>
      <c r="AW93" s="517"/>
      <c r="AX93" s="501"/>
      <c r="AY93" s="500"/>
      <c r="AZ93" s="516"/>
      <c r="BA93" s="517"/>
      <c r="BB93" s="501"/>
      <c r="BC93" s="500">
        <v>3.5</v>
      </c>
      <c r="BD93" s="516"/>
      <c r="BE93" s="517"/>
      <c r="BF93" s="501"/>
      <c r="BG93" s="148"/>
      <c r="BH93" s="441"/>
      <c r="BI93" s="282"/>
      <c r="BJ93" s="282"/>
      <c r="BK93" s="43"/>
      <c r="BL93" s="43"/>
      <c r="BM93" s="43"/>
      <c r="BN93" s="43"/>
      <c r="BO93" s="43"/>
      <c r="BP93" s="43"/>
      <c r="BQ93" s="43"/>
      <c r="BR93" s="43"/>
    </row>
    <row r="94" spans="1:70" ht="43.5" customHeight="1">
      <c r="A94" s="43"/>
      <c r="B94" s="129"/>
      <c r="C94" s="147"/>
      <c r="D94" s="149" t="s">
        <v>466</v>
      </c>
      <c r="E94" s="519" t="s">
        <v>358</v>
      </c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503"/>
      <c r="R94" s="503"/>
      <c r="S94" s="503"/>
      <c r="T94" s="501"/>
      <c r="U94" s="500">
        <v>8</v>
      </c>
      <c r="V94" s="501"/>
      <c r="W94" s="502"/>
      <c r="X94" s="501"/>
      <c r="Y94" s="500"/>
      <c r="Z94" s="501"/>
      <c r="AA94" s="502"/>
      <c r="AB94" s="503"/>
      <c r="AC94" s="500">
        <v>5</v>
      </c>
      <c r="AD94" s="501"/>
      <c r="AE94" s="500">
        <f t="shared" si="13"/>
        <v>150</v>
      </c>
      <c r="AF94" s="501"/>
      <c r="AG94" s="500">
        <f t="shared" si="14"/>
        <v>82</v>
      </c>
      <c r="AH94" s="501"/>
      <c r="AI94" s="500">
        <v>28</v>
      </c>
      <c r="AJ94" s="501"/>
      <c r="AK94" s="502">
        <v>18</v>
      </c>
      <c r="AL94" s="503"/>
      <c r="AM94" s="500">
        <v>36</v>
      </c>
      <c r="AN94" s="501"/>
      <c r="AO94" s="500">
        <f t="shared" si="15"/>
        <v>68</v>
      </c>
      <c r="AP94" s="501"/>
      <c r="AQ94" s="500"/>
      <c r="AR94" s="516"/>
      <c r="AS94" s="517"/>
      <c r="AT94" s="501"/>
      <c r="AU94" s="500"/>
      <c r="AV94" s="516"/>
      <c r="AW94" s="517"/>
      <c r="AX94" s="501"/>
      <c r="AY94" s="500"/>
      <c r="AZ94" s="516"/>
      <c r="BA94" s="517"/>
      <c r="BB94" s="501"/>
      <c r="BC94" s="500"/>
      <c r="BD94" s="516"/>
      <c r="BE94" s="517">
        <v>9</v>
      </c>
      <c r="BF94" s="501"/>
      <c r="BG94" s="148"/>
      <c r="BH94" s="441"/>
      <c r="BI94" s="282"/>
      <c r="BJ94" s="282"/>
      <c r="BK94" s="43"/>
      <c r="BL94" s="43"/>
      <c r="BM94" s="43"/>
      <c r="BN94" s="43"/>
      <c r="BO94" s="43"/>
      <c r="BP94" s="43"/>
      <c r="BQ94" s="43"/>
      <c r="BR94" s="43"/>
    </row>
    <row r="95" spans="1:70" ht="43.5" customHeight="1">
      <c r="A95" s="43"/>
      <c r="B95" s="129"/>
      <c r="C95" s="147"/>
      <c r="D95" s="149" t="s">
        <v>181</v>
      </c>
      <c r="E95" s="519" t="s">
        <v>199</v>
      </c>
      <c r="F95" s="503"/>
      <c r="G95" s="503"/>
      <c r="H95" s="503"/>
      <c r="I95" s="503"/>
      <c r="J95" s="503"/>
      <c r="K95" s="503"/>
      <c r="L95" s="503"/>
      <c r="M95" s="503"/>
      <c r="N95" s="503"/>
      <c r="O95" s="503"/>
      <c r="P95" s="503"/>
      <c r="Q95" s="503"/>
      <c r="R95" s="503"/>
      <c r="S95" s="503"/>
      <c r="T95" s="501"/>
      <c r="U95" s="500"/>
      <c r="V95" s="501"/>
      <c r="W95" s="502">
        <v>8</v>
      </c>
      <c r="X95" s="501"/>
      <c r="Y95" s="500"/>
      <c r="Z95" s="501"/>
      <c r="AA95" s="502"/>
      <c r="AB95" s="503"/>
      <c r="AC95" s="500">
        <v>2.5</v>
      </c>
      <c r="AD95" s="501"/>
      <c r="AE95" s="500">
        <f t="shared" si="13"/>
        <v>75</v>
      </c>
      <c r="AF95" s="501"/>
      <c r="AG95" s="500">
        <f t="shared" si="14"/>
        <v>36</v>
      </c>
      <c r="AH95" s="501"/>
      <c r="AI95" s="500">
        <v>18</v>
      </c>
      <c r="AJ95" s="501"/>
      <c r="AK95" s="502">
        <v>18</v>
      </c>
      <c r="AL95" s="503"/>
      <c r="AM95" s="500"/>
      <c r="AN95" s="501"/>
      <c r="AO95" s="500">
        <f t="shared" si="15"/>
        <v>39</v>
      </c>
      <c r="AP95" s="501"/>
      <c r="AQ95" s="500"/>
      <c r="AR95" s="516"/>
      <c r="AS95" s="517"/>
      <c r="AT95" s="501"/>
      <c r="AU95" s="500"/>
      <c r="AV95" s="516"/>
      <c r="AW95" s="517"/>
      <c r="AX95" s="501"/>
      <c r="AY95" s="500"/>
      <c r="AZ95" s="516"/>
      <c r="BA95" s="517"/>
      <c r="BB95" s="501"/>
      <c r="BC95" s="500"/>
      <c r="BD95" s="516"/>
      <c r="BE95" s="517">
        <v>4</v>
      </c>
      <c r="BF95" s="501"/>
      <c r="BG95" s="148"/>
      <c r="BH95" s="441"/>
      <c r="BI95" s="282"/>
      <c r="BJ95" s="282"/>
      <c r="BK95" s="43"/>
      <c r="BL95" s="43"/>
      <c r="BM95" s="43"/>
      <c r="BN95" s="43"/>
      <c r="BO95" s="43"/>
      <c r="BP95" s="43"/>
      <c r="BQ95" s="43"/>
      <c r="BR95" s="43"/>
    </row>
    <row r="96" spans="1:70" ht="47.25" customHeight="1">
      <c r="A96" s="43"/>
      <c r="B96" s="129"/>
      <c r="C96" s="147"/>
      <c r="D96" s="149" t="s">
        <v>184</v>
      </c>
      <c r="E96" s="954" t="s">
        <v>360</v>
      </c>
      <c r="F96" s="796"/>
      <c r="G96" s="796"/>
      <c r="H96" s="796"/>
      <c r="I96" s="796"/>
      <c r="J96" s="796"/>
      <c r="K96" s="796"/>
      <c r="L96" s="796"/>
      <c r="M96" s="796"/>
      <c r="N96" s="796"/>
      <c r="O96" s="796"/>
      <c r="P96" s="796"/>
      <c r="Q96" s="796"/>
      <c r="R96" s="796"/>
      <c r="S96" s="796"/>
      <c r="T96" s="544"/>
      <c r="U96" s="543"/>
      <c r="V96" s="544"/>
      <c r="W96" s="863">
        <v>8</v>
      </c>
      <c r="X96" s="544"/>
      <c r="Y96" s="543"/>
      <c r="Z96" s="544"/>
      <c r="AA96" s="863"/>
      <c r="AB96" s="796"/>
      <c r="AC96" s="543">
        <v>4</v>
      </c>
      <c r="AD96" s="544"/>
      <c r="AE96" s="543">
        <f t="shared" si="13"/>
        <v>120</v>
      </c>
      <c r="AF96" s="544"/>
      <c r="AG96" s="543">
        <f t="shared" si="14"/>
        <v>54</v>
      </c>
      <c r="AH96" s="544"/>
      <c r="AI96" s="543">
        <v>28</v>
      </c>
      <c r="AJ96" s="544"/>
      <c r="AK96" s="863"/>
      <c r="AL96" s="796"/>
      <c r="AM96" s="543">
        <v>26</v>
      </c>
      <c r="AN96" s="544"/>
      <c r="AO96" s="543">
        <f t="shared" si="15"/>
        <v>66</v>
      </c>
      <c r="AP96" s="544"/>
      <c r="AQ96" s="543"/>
      <c r="AR96" s="952"/>
      <c r="AS96" s="953"/>
      <c r="AT96" s="544"/>
      <c r="AU96" s="543"/>
      <c r="AV96" s="952"/>
      <c r="AW96" s="953"/>
      <c r="AX96" s="544"/>
      <c r="AY96" s="543"/>
      <c r="AZ96" s="952"/>
      <c r="BA96" s="953"/>
      <c r="BB96" s="544"/>
      <c r="BC96" s="543"/>
      <c r="BD96" s="952"/>
      <c r="BE96" s="953">
        <f>AG96/9</f>
        <v>6</v>
      </c>
      <c r="BF96" s="544"/>
      <c r="BG96" s="148"/>
      <c r="BH96" s="441"/>
      <c r="BI96" s="282"/>
      <c r="BJ96" s="282"/>
      <c r="BK96" s="43"/>
      <c r="BL96" s="43"/>
      <c r="BM96" s="43"/>
      <c r="BN96" s="43"/>
      <c r="BO96" s="43"/>
      <c r="BP96" s="43"/>
      <c r="BQ96" s="43"/>
      <c r="BR96" s="43"/>
    </row>
    <row r="97" spans="1:70" ht="25.5" customHeight="1">
      <c r="A97" s="43"/>
      <c r="B97" s="129"/>
      <c r="C97" s="147"/>
      <c r="D97" s="536" t="s">
        <v>528</v>
      </c>
      <c r="E97" s="535"/>
      <c r="F97" s="535"/>
      <c r="G97" s="535"/>
      <c r="H97" s="535"/>
      <c r="I97" s="535"/>
      <c r="J97" s="535"/>
      <c r="K97" s="535"/>
      <c r="L97" s="535"/>
      <c r="M97" s="535"/>
      <c r="N97" s="535"/>
      <c r="O97" s="535"/>
      <c r="P97" s="535"/>
      <c r="Q97" s="535"/>
      <c r="R97" s="535"/>
      <c r="S97" s="535"/>
      <c r="T97" s="527"/>
      <c r="U97" s="526">
        <v>9</v>
      </c>
      <c r="V97" s="527"/>
      <c r="W97" s="705">
        <v>8</v>
      </c>
      <c r="X97" s="527"/>
      <c r="Y97" s="526">
        <v>1</v>
      </c>
      <c r="Z97" s="527"/>
      <c r="AA97" s="526">
        <v>2</v>
      </c>
      <c r="AB97" s="527"/>
      <c r="AC97" s="526">
        <f>SUM(AC80:AD96)</f>
        <v>87.5</v>
      </c>
      <c r="AD97" s="527"/>
      <c r="AE97" s="526">
        <f>SUM(AE80:AF96)</f>
        <v>2625</v>
      </c>
      <c r="AF97" s="527"/>
      <c r="AG97" s="526">
        <f>SUM(AG80:AH96)</f>
        <v>1346</v>
      </c>
      <c r="AH97" s="527"/>
      <c r="AI97" s="526">
        <f>SUM(AI80:AJ96)</f>
        <v>624</v>
      </c>
      <c r="AJ97" s="527"/>
      <c r="AK97" s="526">
        <f>SUM(AK80:AL96)</f>
        <v>280</v>
      </c>
      <c r="AL97" s="527"/>
      <c r="AM97" s="526">
        <f>SUM(AM80:AN96)</f>
        <v>442</v>
      </c>
      <c r="AN97" s="527"/>
      <c r="AO97" s="526">
        <f>SUM(AO80:AP96)</f>
        <v>1279</v>
      </c>
      <c r="AP97" s="527"/>
      <c r="AQ97" s="526">
        <f>SUM(AQ80:AR96)</f>
        <v>0</v>
      </c>
      <c r="AR97" s="546"/>
      <c r="AS97" s="907">
        <f>SUM(AS80:AT96)</f>
        <v>0</v>
      </c>
      <c r="AT97" s="527"/>
      <c r="AU97" s="526">
        <f>SUM(AU80:AV96)</f>
        <v>10</v>
      </c>
      <c r="AV97" s="546"/>
      <c r="AW97" s="907">
        <f>SUM(AW80:AX96)</f>
        <v>10</v>
      </c>
      <c r="AX97" s="527"/>
      <c r="AY97" s="526">
        <f>SUM(AY80:AZ96)</f>
        <v>16.5</v>
      </c>
      <c r="AZ97" s="546"/>
      <c r="BA97" s="907">
        <f>SUM(BA80:BB96)</f>
        <v>16</v>
      </c>
      <c r="BB97" s="527"/>
      <c r="BC97" s="526">
        <f>SUM(BC80:BD96)</f>
        <v>12.5</v>
      </c>
      <c r="BD97" s="546"/>
      <c r="BE97" s="907">
        <f>SUM(BE80:BF96)</f>
        <v>19</v>
      </c>
      <c r="BF97" s="527"/>
      <c r="BG97" s="148"/>
      <c r="BH97" s="441"/>
      <c r="BI97" s="282"/>
      <c r="BJ97" s="282"/>
      <c r="BK97" s="43"/>
      <c r="BL97" s="43"/>
      <c r="BM97" s="43"/>
      <c r="BN97" s="43"/>
      <c r="BO97" s="43"/>
      <c r="BP97" s="43"/>
      <c r="BQ97" s="43"/>
      <c r="BR97" s="43"/>
    </row>
    <row r="98" spans="1:70" ht="25.5" customHeight="1">
      <c r="A98" s="146"/>
      <c r="B98" s="129"/>
      <c r="C98" s="147"/>
      <c r="D98" s="955" t="s">
        <v>560</v>
      </c>
      <c r="E98" s="640"/>
      <c r="F98" s="640"/>
      <c r="G98" s="640"/>
      <c r="H98" s="640"/>
      <c r="I98" s="640"/>
      <c r="J98" s="640"/>
      <c r="K98" s="640"/>
      <c r="L98" s="640"/>
      <c r="M98" s="640"/>
      <c r="N98" s="640"/>
      <c r="O98" s="640"/>
      <c r="P98" s="640"/>
      <c r="Q98" s="640"/>
      <c r="R98" s="640"/>
      <c r="S98" s="640"/>
      <c r="T98" s="640"/>
      <c r="U98" s="640"/>
      <c r="V98" s="640"/>
      <c r="W98" s="640"/>
      <c r="X98" s="640"/>
      <c r="Y98" s="640"/>
      <c r="Z98" s="640"/>
      <c r="AA98" s="640"/>
      <c r="AB98" s="640"/>
      <c r="AC98" s="640"/>
      <c r="AD98" s="640"/>
      <c r="AE98" s="640"/>
      <c r="AF98" s="640"/>
      <c r="AG98" s="640"/>
      <c r="AH98" s="640"/>
      <c r="AI98" s="640"/>
      <c r="AJ98" s="640"/>
      <c r="AK98" s="640"/>
      <c r="AL98" s="640"/>
      <c r="AM98" s="640"/>
      <c r="AN98" s="640"/>
      <c r="AO98" s="640"/>
      <c r="AP98" s="640"/>
      <c r="AQ98" s="640"/>
      <c r="AR98" s="640"/>
      <c r="AS98" s="640"/>
      <c r="AT98" s="640"/>
      <c r="AU98" s="640"/>
      <c r="AV98" s="640"/>
      <c r="AW98" s="640"/>
      <c r="AX98" s="640"/>
      <c r="AY98" s="640"/>
      <c r="AZ98" s="640"/>
      <c r="BA98" s="640"/>
      <c r="BB98" s="640"/>
      <c r="BC98" s="640"/>
      <c r="BD98" s="640"/>
      <c r="BE98" s="640"/>
      <c r="BF98" s="956"/>
      <c r="BG98" s="148"/>
      <c r="BH98" s="441"/>
      <c r="BI98" s="445"/>
      <c r="BJ98" s="445"/>
      <c r="BK98" s="146"/>
      <c r="BL98" s="146"/>
      <c r="BM98" s="146"/>
      <c r="BN98" s="146"/>
      <c r="BO98" s="146"/>
      <c r="BP98" s="146"/>
      <c r="BQ98" s="146"/>
      <c r="BR98" s="146"/>
    </row>
    <row r="99" spans="1:70" ht="42.75" customHeight="1">
      <c r="A99" s="146"/>
      <c r="B99" s="129"/>
      <c r="C99" s="147"/>
      <c r="D99" s="124" t="s">
        <v>208</v>
      </c>
      <c r="E99" s="797" t="s">
        <v>561</v>
      </c>
      <c r="F99" s="630"/>
      <c r="G99" s="630"/>
      <c r="H99" s="630"/>
      <c r="I99" s="630"/>
      <c r="J99" s="630"/>
      <c r="K99" s="630"/>
      <c r="L99" s="630"/>
      <c r="M99" s="630"/>
      <c r="N99" s="630"/>
      <c r="O99" s="630"/>
      <c r="P99" s="630"/>
      <c r="Q99" s="630"/>
      <c r="R99" s="630"/>
      <c r="S99" s="630"/>
      <c r="T99" s="728"/>
      <c r="U99" s="524"/>
      <c r="V99" s="525"/>
      <c r="W99" s="950">
        <v>3</v>
      </c>
      <c r="X99" s="728"/>
      <c r="Y99" s="950"/>
      <c r="Z99" s="525"/>
      <c r="AA99" s="951"/>
      <c r="AB99" s="728"/>
      <c r="AC99" s="950">
        <v>5</v>
      </c>
      <c r="AD99" s="525"/>
      <c r="AE99" s="951">
        <f t="shared" ref="AE99:AE102" si="16">AC99*30</f>
        <v>150</v>
      </c>
      <c r="AF99" s="728"/>
      <c r="AG99" s="950">
        <f t="shared" ref="AG99:AG102" si="17">AI99+AK99+AM99</f>
        <v>72</v>
      </c>
      <c r="AH99" s="525"/>
      <c r="AI99" s="951">
        <v>14</v>
      </c>
      <c r="AJ99" s="728"/>
      <c r="AK99" s="950"/>
      <c r="AL99" s="525"/>
      <c r="AM99" s="951">
        <v>58</v>
      </c>
      <c r="AN99" s="728"/>
      <c r="AO99" s="950">
        <f t="shared" ref="AO99:AO102" si="18">AE99-AG99</f>
        <v>78</v>
      </c>
      <c r="AP99" s="525"/>
      <c r="AQ99" s="951"/>
      <c r="AR99" s="728"/>
      <c r="AS99" s="949"/>
      <c r="AT99" s="728"/>
      <c r="AU99" s="950">
        <v>4</v>
      </c>
      <c r="AV99" s="728"/>
      <c r="AW99" s="949"/>
      <c r="AX99" s="525"/>
      <c r="AY99" s="951"/>
      <c r="AZ99" s="728"/>
      <c r="BA99" s="949"/>
      <c r="BB99" s="728"/>
      <c r="BC99" s="950"/>
      <c r="BD99" s="728"/>
      <c r="BE99" s="949"/>
      <c r="BF99" s="525"/>
      <c r="BG99" s="148"/>
      <c r="BH99" s="441"/>
      <c r="BI99" s="445"/>
      <c r="BJ99" s="445"/>
      <c r="BK99" s="146"/>
      <c r="BL99" s="146"/>
      <c r="BM99" s="146"/>
      <c r="BN99" s="146"/>
      <c r="BO99" s="146"/>
      <c r="BP99" s="146"/>
      <c r="BQ99" s="146"/>
      <c r="BR99" s="146"/>
    </row>
    <row r="100" spans="1:70" ht="25.5" customHeight="1">
      <c r="A100" s="146"/>
      <c r="B100" s="129"/>
      <c r="C100" s="147"/>
      <c r="D100" s="126" t="s">
        <v>211</v>
      </c>
      <c r="E100" s="494" t="s">
        <v>562</v>
      </c>
      <c r="F100" s="495"/>
      <c r="G100" s="495"/>
      <c r="H100" s="495"/>
      <c r="I100" s="495"/>
      <c r="J100" s="495"/>
      <c r="K100" s="495"/>
      <c r="L100" s="495"/>
      <c r="M100" s="495"/>
      <c r="N100" s="495"/>
      <c r="O100" s="495"/>
      <c r="P100" s="495"/>
      <c r="Q100" s="495"/>
      <c r="R100" s="495"/>
      <c r="S100" s="495"/>
      <c r="T100" s="499"/>
      <c r="U100" s="508"/>
      <c r="V100" s="497"/>
      <c r="W100" s="496">
        <v>6</v>
      </c>
      <c r="X100" s="499"/>
      <c r="Y100" s="496"/>
      <c r="Z100" s="497"/>
      <c r="AA100" s="498"/>
      <c r="AB100" s="499"/>
      <c r="AC100" s="496">
        <v>4.5</v>
      </c>
      <c r="AD100" s="497"/>
      <c r="AE100" s="496">
        <f t="shared" si="16"/>
        <v>135</v>
      </c>
      <c r="AF100" s="497"/>
      <c r="AG100" s="496">
        <f t="shared" si="17"/>
        <v>72</v>
      </c>
      <c r="AH100" s="497"/>
      <c r="AI100" s="498">
        <v>36</v>
      </c>
      <c r="AJ100" s="499"/>
      <c r="AK100" s="496">
        <v>18</v>
      </c>
      <c r="AL100" s="497"/>
      <c r="AM100" s="498">
        <v>18</v>
      </c>
      <c r="AN100" s="499"/>
      <c r="AO100" s="496">
        <f t="shared" si="18"/>
        <v>63</v>
      </c>
      <c r="AP100" s="497"/>
      <c r="AQ100" s="498"/>
      <c r="AR100" s="499"/>
      <c r="AS100" s="518"/>
      <c r="AT100" s="499"/>
      <c r="AU100" s="496"/>
      <c r="AV100" s="499"/>
      <c r="AW100" s="518"/>
      <c r="AX100" s="497"/>
      <c r="AY100" s="498"/>
      <c r="AZ100" s="499"/>
      <c r="BA100" s="518">
        <v>4</v>
      </c>
      <c r="BB100" s="499"/>
      <c r="BC100" s="496"/>
      <c r="BD100" s="499"/>
      <c r="BE100" s="518"/>
      <c r="BF100" s="497"/>
      <c r="BG100" s="148"/>
      <c r="BH100" s="441"/>
      <c r="BI100" s="445"/>
      <c r="BJ100" s="445"/>
      <c r="BK100" s="146"/>
      <c r="BL100" s="146"/>
      <c r="BM100" s="146"/>
      <c r="BN100" s="146"/>
      <c r="BO100" s="146"/>
      <c r="BP100" s="146"/>
      <c r="BQ100" s="146"/>
      <c r="BR100" s="146"/>
    </row>
    <row r="101" spans="1:70" ht="25.5" customHeight="1">
      <c r="A101" s="146"/>
      <c r="B101" s="129"/>
      <c r="C101" s="147"/>
      <c r="D101" s="126" t="s">
        <v>214</v>
      </c>
      <c r="E101" s="494" t="s">
        <v>563</v>
      </c>
      <c r="F101" s="495"/>
      <c r="G101" s="495"/>
      <c r="H101" s="495"/>
      <c r="I101" s="495"/>
      <c r="J101" s="495"/>
      <c r="K101" s="495"/>
      <c r="L101" s="495"/>
      <c r="M101" s="495"/>
      <c r="N101" s="495"/>
      <c r="O101" s="495"/>
      <c r="P101" s="495"/>
      <c r="Q101" s="495"/>
      <c r="R101" s="495"/>
      <c r="S101" s="495"/>
      <c r="T101" s="499"/>
      <c r="U101" s="508">
        <v>7</v>
      </c>
      <c r="V101" s="497"/>
      <c r="W101" s="496"/>
      <c r="X101" s="499"/>
      <c r="Y101" s="496"/>
      <c r="Z101" s="497"/>
      <c r="AA101" s="498"/>
      <c r="AB101" s="499"/>
      <c r="AC101" s="496">
        <v>6.5</v>
      </c>
      <c r="AD101" s="497"/>
      <c r="AE101" s="496">
        <f t="shared" si="16"/>
        <v>195</v>
      </c>
      <c r="AF101" s="497"/>
      <c r="AG101" s="496">
        <f t="shared" si="17"/>
        <v>90</v>
      </c>
      <c r="AH101" s="497"/>
      <c r="AI101" s="498">
        <v>26</v>
      </c>
      <c r="AJ101" s="499"/>
      <c r="AK101" s="496"/>
      <c r="AL101" s="497"/>
      <c r="AM101" s="498">
        <v>64</v>
      </c>
      <c r="AN101" s="499"/>
      <c r="AO101" s="496">
        <f t="shared" si="18"/>
        <v>105</v>
      </c>
      <c r="AP101" s="497"/>
      <c r="AQ101" s="498"/>
      <c r="AR101" s="499"/>
      <c r="AS101" s="518"/>
      <c r="AT101" s="499"/>
      <c r="AU101" s="496"/>
      <c r="AV101" s="499"/>
      <c r="AW101" s="518"/>
      <c r="AX101" s="497"/>
      <c r="AY101" s="498"/>
      <c r="AZ101" s="499"/>
      <c r="BA101" s="518"/>
      <c r="BB101" s="499"/>
      <c r="BC101" s="496">
        <v>5</v>
      </c>
      <c r="BD101" s="499"/>
      <c r="BE101" s="518"/>
      <c r="BF101" s="497"/>
      <c r="BG101" s="148"/>
      <c r="BH101" s="441"/>
      <c r="BI101" s="445"/>
      <c r="BJ101" s="445"/>
      <c r="BK101" s="146"/>
      <c r="BL101" s="146"/>
      <c r="BM101" s="146"/>
      <c r="BN101" s="146"/>
      <c r="BO101" s="146"/>
      <c r="BP101" s="146"/>
      <c r="BQ101" s="146"/>
      <c r="BR101" s="146"/>
    </row>
    <row r="102" spans="1:70" ht="25.5" customHeight="1">
      <c r="A102" s="146"/>
      <c r="B102" s="129"/>
      <c r="C102" s="147"/>
      <c r="D102" s="446" t="s">
        <v>216</v>
      </c>
      <c r="E102" s="954" t="s">
        <v>564</v>
      </c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952"/>
      <c r="U102" s="543">
        <v>8</v>
      </c>
      <c r="V102" s="544"/>
      <c r="W102" s="957"/>
      <c r="X102" s="952"/>
      <c r="Y102" s="957"/>
      <c r="Z102" s="544"/>
      <c r="AA102" s="959"/>
      <c r="AB102" s="952"/>
      <c r="AC102" s="957">
        <v>3.5</v>
      </c>
      <c r="AD102" s="544"/>
      <c r="AE102" s="957">
        <f t="shared" si="16"/>
        <v>105</v>
      </c>
      <c r="AF102" s="544"/>
      <c r="AG102" s="957">
        <f t="shared" si="17"/>
        <v>46</v>
      </c>
      <c r="AH102" s="544"/>
      <c r="AI102" s="959">
        <v>28</v>
      </c>
      <c r="AJ102" s="952"/>
      <c r="AK102" s="957">
        <v>18</v>
      </c>
      <c r="AL102" s="544"/>
      <c r="AM102" s="959"/>
      <c r="AN102" s="952"/>
      <c r="AO102" s="957">
        <f t="shared" si="18"/>
        <v>59</v>
      </c>
      <c r="AP102" s="544"/>
      <c r="AQ102" s="959"/>
      <c r="AR102" s="952"/>
      <c r="AS102" s="958"/>
      <c r="AT102" s="952"/>
      <c r="AU102" s="957"/>
      <c r="AV102" s="952"/>
      <c r="AW102" s="958"/>
      <c r="AX102" s="544"/>
      <c r="AY102" s="959"/>
      <c r="AZ102" s="952"/>
      <c r="BA102" s="958"/>
      <c r="BB102" s="952"/>
      <c r="BC102" s="957"/>
      <c r="BD102" s="952"/>
      <c r="BE102" s="958">
        <v>5</v>
      </c>
      <c r="BF102" s="544"/>
      <c r="BG102" s="148"/>
      <c r="BH102" s="441"/>
      <c r="BI102" s="445"/>
      <c r="BJ102" s="445"/>
      <c r="BK102" s="146"/>
      <c r="BL102" s="146"/>
      <c r="BM102" s="146"/>
      <c r="BN102" s="146"/>
      <c r="BO102" s="146"/>
      <c r="BP102" s="146"/>
      <c r="BQ102" s="146"/>
      <c r="BR102" s="146"/>
    </row>
    <row r="103" spans="1:70" ht="25.5" customHeight="1">
      <c r="A103" s="71"/>
      <c r="B103" s="129"/>
      <c r="C103" s="154"/>
      <c r="D103" s="964" t="s">
        <v>528</v>
      </c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0"/>
      <c r="U103" s="539">
        <v>2</v>
      </c>
      <c r="V103" s="540"/>
      <c r="W103" s="547">
        <v>2</v>
      </c>
      <c r="X103" s="540"/>
      <c r="Y103" s="547">
        <v>0</v>
      </c>
      <c r="Z103" s="548"/>
      <c r="AA103" s="526">
        <v>0</v>
      </c>
      <c r="AB103" s="527"/>
      <c r="AC103" s="547">
        <f>SUM(AC99:AD102)</f>
        <v>19.5</v>
      </c>
      <c r="AD103" s="548"/>
      <c r="AE103" s="526">
        <f>SUM(AE99:AF102)</f>
        <v>585</v>
      </c>
      <c r="AF103" s="527"/>
      <c r="AG103" s="526">
        <f>SUM(AG99:AH102)</f>
        <v>280</v>
      </c>
      <c r="AH103" s="527"/>
      <c r="AI103" s="526">
        <f>SUM(AI99:AJ102)</f>
        <v>104</v>
      </c>
      <c r="AJ103" s="527"/>
      <c r="AK103" s="526">
        <f>SUM(AK99:AL102)</f>
        <v>36</v>
      </c>
      <c r="AL103" s="527"/>
      <c r="AM103" s="526">
        <f>SUM(AM99:AN102)</f>
        <v>140</v>
      </c>
      <c r="AN103" s="527"/>
      <c r="AO103" s="526">
        <f>SUM(AO99:AP102)</f>
        <v>305</v>
      </c>
      <c r="AP103" s="527"/>
      <c r="AQ103" s="526">
        <f>SUM(AQ99:AR102)</f>
        <v>0</v>
      </c>
      <c r="AR103" s="546"/>
      <c r="AS103" s="907">
        <f>SUM(AS99:AT102)</f>
        <v>0</v>
      </c>
      <c r="AT103" s="527"/>
      <c r="AU103" s="526">
        <f>SUM(AU99:AV102)</f>
        <v>4</v>
      </c>
      <c r="AV103" s="546"/>
      <c r="AW103" s="907">
        <f>SUM(AW99:AX102)</f>
        <v>0</v>
      </c>
      <c r="AX103" s="527"/>
      <c r="AY103" s="526">
        <f>SUM(AY99:AZ102)</f>
        <v>0</v>
      </c>
      <c r="AZ103" s="546"/>
      <c r="BA103" s="907">
        <f>SUM(BA99:BB102)</f>
        <v>4</v>
      </c>
      <c r="BB103" s="527"/>
      <c r="BC103" s="526">
        <f>SUM(BC99:BD102)</f>
        <v>5</v>
      </c>
      <c r="BD103" s="546"/>
      <c r="BE103" s="907">
        <f>SUM(BE99:BF102)</f>
        <v>5</v>
      </c>
      <c r="BF103" s="527"/>
      <c r="BG103" s="156"/>
      <c r="BH103" s="121"/>
      <c r="BI103" s="121"/>
      <c r="BJ103" s="121"/>
      <c r="BK103" s="71"/>
      <c r="BL103" s="71"/>
      <c r="BM103" s="71"/>
      <c r="BN103" s="71"/>
      <c r="BO103" s="71"/>
      <c r="BP103" s="71"/>
      <c r="BQ103" s="71"/>
      <c r="BR103" s="71"/>
    </row>
    <row r="104" spans="1:70" ht="25.5" customHeight="1">
      <c r="A104" s="71"/>
      <c r="B104" s="153"/>
      <c r="C104" s="154"/>
      <c r="D104" s="566" t="s">
        <v>565</v>
      </c>
      <c r="E104" s="535"/>
      <c r="F104" s="535"/>
      <c r="G104" s="535"/>
      <c r="H104" s="535"/>
      <c r="I104" s="535"/>
      <c r="J104" s="535"/>
      <c r="K104" s="535"/>
      <c r="L104" s="535"/>
      <c r="M104" s="535"/>
      <c r="N104" s="535"/>
      <c r="O104" s="535"/>
      <c r="P104" s="535"/>
      <c r="Q104" s="535"/>
      <c r="R104" s="535"/>
      <c r="S104" s="535"/>
      <c r="T104" s="527"/>
      <c r="U104" s="526">
        <f>U103+U97</f>
        <v>11</v>
      </c>
      <c r="V104" s="527"/>
      <c r="W104" s="526">
        <f>W103+W97</f>
        <v>10</v>
      </c>
      <c r="X104" s="527"/>
      <c r="Y104" s="526">
        <f>Y103+Y97</f>
        <v>1</v>
      </c>
      <c r="Z104" s="527"/>
      <c r="AA104" s="526">
        <f>AA103+AA97</f>
        <v>2</v>
      </c>
      <c r="AB104" s="527"/>
      <c r="AC104" s="526">
        <f>AC103+AC97</f>
        <v>107</v>
      </c>
      <c r="AD104" s="527"/>
      <c r="AE104" s="526">
        <f>AE103+AE97</f>
        <v>3210</v>
      </c>
      <c r="AF104" s="527"/>
      <c r="AG104" s="526">
        <f>AG103+AG97</f>
        <v>1626</v>
      </c>
      <c r="AH104" s="527"/>
      <c r="AI104" s="526">
        <f>AI103+AI97</f>
        <v>728</v>
      </c>
      <c r="AJ104" s="527"/>
      <c r="AK104" s="526">
        <f>AK103+AK97</f>
        <v>316</v>
      </c>
      <c r="AL104" s="527"/>
      <c r="AM104" s="526">
        <f>AM103+AM97</f>
        <v>582</v>
      </c>
      <c r="AN104" s="527"/>
      <c r="AO104" s="526">
        <f>AO103+AO97</f>
        <v>1584</v>
      </c>
      <c r="AP104" s="527"/>
      <c r="AQ104" s="549">
        <f>AQ103+AQ97</f>
        <v>0</v>
      </c>
      <c r="AR104" s="546"/>
      <c r="AS104" s="545">
        <f>AS103+AS97</f>
        <v>0</v>
      </c>
      <c r="AT104" s="527"/>
      <c r="AU104" s="549">
        <f>AU103+AU97</f>
        <v>14</v>
      </c>
      <c r="AV104" s="546"/>
      <c r="AW104" s="545">
        <f>AW103+AW97</f>
        <v>10</v>
      </c>
      <c r="AX104" s="527"/>
      <c r="AY104" s="549">
        <f>AY103+AY97</f>
        <v>16.5</v>
      </c>
      <c r="AZ104" s="546"/>
      <c r="BA104" s="545">
        <f>BA103+BA97</f>
        <v>20</v>
      </c>
      <c r="BB104" s="527"/>
      <c r="BC104" s="549">
        <f>BC103+BC97</f>
        <v>17.5</v>
      </c>
      <c r="BD104" s="546"/>
      <c r="BE104" s="545">
        <f>BE103+BE97</f>
        <v>24</v>
      </c>
      <c r="BF104" s="527"/>
      <c r="BG104" s="156"/>
      <c r="BH104" s="121"/>
      <c r="BI104" s="121"/>
      <c r="BJ104" s="121"/>
      <c r="BK104" s="71"/>
      <c r="BL104" s="71"/>
      <c r="BM104" s="71"/>
      <c r="BN104" s="71"/>
      <c r="BO104" s="71"/>
      <c r="BP104" s="71"/>
      <c r="BQ104" s="71"/>
      <c r="BR104" s="71"/>
    </row>
    <row r="105" spans="1:70" ht="27" customHeight="1">
      <c r="A105" s="115"/>
      <c r="B105" s="115"/>
      <c r="C105" s="55"/>
      <c r="D105" s="567" t="s">
        <v>249</v>
      </c>
      <c r="E105" s="535"/>
      <c r="F105" s="535"/>
      <c r="G105" s="535"/>
      <c r="H105" s="535"/>
      <c r="I105" s="535"/>
      <c r="J105" s="535"/>
      <c r="K105" s="535"/>
      <c r="L105" s="535"/>
      <c r="M105" s="535"/>
      <c r="N105" s="535"/>
      <c r="O105" s="535"/>
      <c r="P105" s="535"/>
      <c r="Q105" s="535"/>
      <c r="R105" s="535"/>
      <c r="S105" s="535"/>
      <c r="T105" s="527"/>
      <c r="U105" s="568">
        <f>U77+U104</f>
        <v>22</v>
      </c>
      <c r="V105" s="527"/>
      <c r="W105" s="568">
        <f>W77+W104</f>
        <v>31</v>
      </c>
      <c r="X105" s="527"/>
      <c r="Y105" s="568">
        <f>Y77+Y104</f>
        <v>1</v>
      </c>
      <c r="Z105" s="527"/>
      <c r="AA105" s="568">
        <f>AA77+AA104</f>
        <v>2</v>
      </c>
      <c r="AB105" s="527"/>
      <c r="AC105" s="568">
        <f>AC77+AC104</f>
        <v>240</v>
      </c>
      <c r="AD105" s="527"/>
      <c r="AE105" s="526">
        <f>AE77+AE104</f>
        <v>7200</v>
      </c>
      <c r="AF105" s="527"/>
      <c r="AG105" s="526">
        <f>AG77+AG104</f>
        <v>3824</v>
      </c>
      <c r="AH105" s="527"/>
      <c r="AI105" s="526">
        <f>AI77+AI104</f>
        <v>1584</v>
      </c>
      <c r="AJ105" s="527"/>
      <c r="AK105" s="526">
        <f>AK77+AK104</f>
        <v>1352</v>
      </c>
      <c r="AL105" s="527"/>
      <c r="AM105" s="526">
        <f>AM77+AM104</f>
        <v>888</v>
      </c>
      <c r="AN105" s="527"/>
      <c r="AO105" s="526">
        <f>AO77+AO104</f>
        <v>3376</v>
      </c>
      <c r="AP105" s="527"/>
      <c r="AQ105" s="549"/>
      <c r="AR105" s="546"/>
      <c r="AS105" s="545"/>
      <c r="AT105" s="527"/>
      <c r="AU105" s="549"/>
      <c r="AV105" s="546"/>
      <c r="AW105" s="545"/>
      <c r="AX105" s="527"/>
      <c r="AY105" s="549"/>
      <c r="AZ105" s="546"/>
      <c r="BA105" s="545"/>
      <c r="BB105" s="527"/>
      <c r="BC105" s="549"/>
      <c r="BD105" s="546"/>
      <c r="BE105" s="545"/>
      <c r="BF105" s="527"/>
      <c r="BG105" s="156"/>
      <c r="BH105" s="121"/>
      <c r="BI105" s="121"/>
      <c r="BJ105" s="121"/>
      <c r="BK105" s="115"/>
      <c r="BL105" s="115"/>
      <c r="BM105" s="115"/>
      <c r="BN105" s="115"/>
      <c r="BO105" s="115"/>
      <c r="BP105" s="115"/>
      <c r="BQ105" s="115"/>
      <c r="BR105" s="115"/>
    </row>
    <row r="106" spans="1:70" ht="23.25" customHeight="1">
      <c r="A106" s="115"/>
      <c r="B106" s="115"/>
      <c r="C106" s="55"/>
      <c r="D106" s="554" t="s">
        <v>252</v>
      </c>
      <c r="E106" s="535"/>
      <c r="F106" s="535"/>
      <c r="G106" s="535"/>
      <c r="H106" s="535"/>
      <c r="I106" s="535"/>
      <c r="J106" s="535"/>
      <c r="K106" s="535"/>
      <c r="L106" s="535"/>
      <c r="M106" s="535"/>
      <c r="N106" s="535"/>
      <c r="O106" s="535"/>
      <c r="P106" s="535"/>
      <c r="Q106" s="535"/>
      <c r="R106" s="535"/>
      <c r="S106" s="535"/>
      <c r="T106" s="535"/>
      <c r="U106" s="535"/>
      <c r="V106" s="535"/>
      <c r="W106" s="535"/>
      <c r="X106" s="535"/>
      <c r="Y106" s="535"/>
      <c r="Z106" s="535"/>
      <c r="AA106" s="535"/>
      <c r="AB106" s="535"/>
      <c r="AC106" s="535"/>
      <c r="AD106" s="535"/>
      <c r="AE106" s="535"/>
      <c r="AF106" s="535"/>
      <c r="AG106" s="535"/>
      <c r="AH106" s="535"/>
      <c r="AI106" s="535"/>
      <c r="AJ106" s="535"/>
      <c r="AK106" s="535"/>
      <c r="AL106" s="535"/>
      <c r="AM106" s="535"/>
      <c r="AN106" s="535"/>
      <c r="AO106" s="535"/>
      <c r="AP106" s="535"/>
      <c r="AQ106" s="549">
        <f>AQ104+AQ77</f>
        <v>30</v>
      </c>
      <c r="AR106" s="546"/>
      <c r="AS106" s="545">
        <f>AS104+AS77</f>
        <v>29</v>
      </c>
      <c r="AT106" s="527"/>
      <c r="AU106" s="549">
        <f>AU104+AU77</f>
        <v>30</v>
      </c>
      <c r="AV106" s="546"/>
      <c r="AW106" s="545">
        <f>AW104+AW77</f>
        <v>30</v>
      </c>
      <c r="AX106" s="527"/>
      <c r="AY106" s="549">
        <f>AY104+AY77</f>
        <v>28.5</v>
      </c>
      <c r="AZ106" s="546"/>
      <c r="BA106" s="545">
        <f>BA104+BA77</f>
        <v>27</v>
      </c>
      <c r="BB106" s="527"/>
      <c r="BC106" s="549">
        <f>BC104+BC77</f>
        <v>25.5</v>
      </c>
      <c r="BD106" s="535"/>
      <c r="BE106" s="545">
        <f>BE104+BE77</f>
        <v>24</v>
      </c>
      <c r="BF106" s="527"/>
      <c r="BG106" s="121"/>
      <c r="BH106" s="121"/>
      <c r="BI106" s="121"/>
      <c r="BJ106" s="121"/>
      <c r="BK106" s="115"/>
      <c r="BL106" s="115"/>
      <c r="BM106" s="115"/>
      <c r="BN106" s="115"/>
      <c r="BO106" s="115"/>
      <c r="BP106" s="115"/>
      <c r="BQ106" s="115"/>
      <c r="BR106" s="115"/>
    </row>
    <row r="107" spans="1:70" ht="22.5" customHeight="1">
      <c r="A107" s="71"/>
      <c r="B107" s="71"/>
      <c r="C107" s="71"/>
      <c r="D107" s="555" t="s">
        <v>254</v>
      </c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56"/>
      <c r="Q107" s="556"/>
      <c r="R107" s="556"/>
      <c r="S107" s="556"/>
      <c r="T107" s="556"/>
      <c r="U107" s="556"/>
      <c r="V107" s="556"/>
      <c r="W107" s="556"/>
      <c r="X107" s="556"/>
      <c r="Y107" s="556"/>
      <c r="Z107" s="556"/>
      <c r="AA107" s="556"/>
      <c r="AB107" s="556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56"/>
      <c r="AP107" s="556"/>
      <c r="AQ107" s="549">
        <v>3</v>
      </c>
      <c r="AR107" s="535"/>
      <c r="AS107" s="545">
        <v>3</v>
      </c>
      <c r="AT107" s="527"/>
      <c r="AU107" s="549">
        <v>3</v>
      </c>
      <c r="AV107" s="535"/>
      <c r="AW107" s="545">
        <v>3</v>
      </c>
      <c r="AX107" s="527"/>
      <c r="AY107" s="549">
        <v>3</v>
      </c>
      <c r="AZ107" s="535"/>
      <c r="BA107" s="545">
        <v>3</v>
      </c>
      <c r="BB107" s="527"/>
      <c r="BC107" s="549">
        <v>3</v>
      </c>
      <c r="BD107" s="535"/>
      <c r="BE107" s="545">
        <v>2</v>
      </c>
      <c r="BF107" s="546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</row>
    <row r="108" spans="1:70" ht="24" customHeight="1">
      <c r="A108" s="71"/>
      <c r="B108" s="71"/>
      <c r="C108" s="71"/>
      <c r="D108" s="555" t="s">
        <v>257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6"/>
      <c r="Q108" s="556"/>
      <c r="R108" s="556"/>
      <c r="S108" s="556"/>
      <c r="T108" s="556"/>
      <c r="U108" s="556"/>
      <c r="V108" s="556"/>
      <c r="W108" s="556"/>
      <c r="X108" s="556"/>
      <c r="Y108" s="556"/>
      <c r="Z108" s="556"/>
      <c r="AA108" s="556"/>
      <c r="AB108" s="556"/>
      <c r="AC108" s="556"/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6"/>
      <c r="AP108" s="556"/>
      <c r="AQ108" s="549">
        <v>6</v>
      </c>
      <c r="AR108" s="535"/>
      <c r="AS108" s="545">
        <v>5</v>
      </c>
      <c r="AT108" s="527"/>
      <c r="AU108" s="549">
        <v>3</v>
      </c>
      <c r="AV108" s="535"/>
      <c r="AW108" s="545">
        <v>4</v>
      </c>
      <c r="AX108" s="527"/>
      <c r="AY108" s="549">
        <v>2</v>
      </c>
      <c r="AZ108" s="535"/>
      <c r="BA108" s="545">
        <v>4</v>
      </c>
      <c r="BB108" s="527"/>
      <c r="BC108" s="549">
        <v>4</v>
      </c>
      <c r="BD108" s="535"/>
      <c r="BE108" s="545">
        <v>2</v>
      </c>
      <c r="BF108" s="546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</row>
    <row r="109" spans="1:70" ht="23.25" customHeight="1">
      <c r="A109" s="71"/>
      <c r="B109" s="71"/>
      <c r="C109" s="71"/>
      <c r="D109" s="555" t="s">
        <v>258</v>
      </c>
      <c r="E109" s="556"/>
      <c r="F109" s="556"/>
      <c r="G109" s="556"/>
      <c r="H109" s="556"/>
      <c r="I109" s="556"/>
      <c r="J109" s="556"/>
      <c r="K109" s="556"/>
      <c r="L109" s="556"/>
      <c r="M109" s="556"/>
      <c r="N109" s="556"/>
      <c r="O109" s="556"/>
      <c r="P109" s="556"/>
      <c r="Q109" s="556"/>
      <c r="R109" s="556"/>
      <c r="S109" s="556"/>
      <c r="T109" s="556"/>
      <c r="U109" s="556"/>
      <c r="V109" s="556"/>
      <c r="W109" s="556"/>
      <c r="X109" s="556"/>
      <c r="Y109" s="556"/>
      <c r="Z109" s="556"/>
      <c r="AA109" s="556"/>
      <c r="AB109" s="556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56"/>
      <c r="AP109" s="570"/>
      <c r="AQ109" s="549"/>
      <c r="AR109" s="535"/>
      <c r="AS109" s="545"/>
      <c r="AT109" s="527"/>
      <c r="AU109" s="549"/>
      <c r="AV109" s="535"/>
      <c r="AW109" s="545"/>
      <c r="AX109" s="527"/>
      <c r="AY109" s="549"/>
      <c r="AZ109" s="535"/>
      <c r="BA109" s="545"/>
      <c r="BB109" s="527"/>
      <c r="BC109" s="549">
        <v>1</v>
      </c>
      <c r="BD109" s="535"/>
      <c r="BE109" s="545"/>
      <c r="BF109" s="546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</row>
    <row r="110" spans="1:70" ht="24.75" customHeight="1">
      <c r="A110" s="71"/>
      <c r="B110" s="71"/>
      <c r="C110" s="71"/>
      <c r="D110" s="571" t="s">
        <v>260</v>
      </c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27"/>
      <c r="AQ110" s="549"/>
      <c r="AR110" s="535"/>
      <c r="AS110" s="545"/>
      <c r="AT110" s="527"/>
      <c r="AU110" s="549"/>
      <c r="AV110" s="535"/>
      <c r="AW110" s="545"/>
      <c r="AX110" s="527"/>
      <c r="AY110" s="549">
        <v>1</v>
      </c>
      <c r="AZ110" s="535"/>
      <c r="BA110" s="545">
        <v>1</v>
      </c>
      <c r="BB110" s="527"/>
      <c r="BC110" s="549"/>
      <c r="BD110" s="535"/>
      <c r="BE110" s="545"/>
      <c r="BF110" s="546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</row>
    <row r="111" spans="1:70" ht="18" customHeight="1">
      <c r="A111" s="161"/>
      <c r="B111" s="71"/>
      <c r="C111" s="71"/>
      <c r="D111" s="960"/>
      <c r="E111" s="53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535"/>
      <c r="S111" s="535"/>
      <c r="T111" s="535"/>
      <c r="U111" s="535"/>
      <c r="V111" s="535"/>
      <c r="W111" s="535"/>
      <c r="X111" s="535"/>
      <c r="Y111" s="535"/>
      <c r="Z111" s="535"/>
      <c r="AA111" s="535"/>
      <c r="AB111" s="535"/>
      <c r="AC111" s="535"/>
      <c r="AD111" s="535"/>
      <c r="AE111" s="535"/>
      <c r="AF111" s="535"/>
      <c r="AG111" s="535"/>
      <c r="AH111" s="535"/>
      <c r="AI111" s="535"/>
      <c r="AJ111" s="535"/>
      <c r="AK111" s="535"/>
      <c r="AL111" s="535"/>
      <c r="AM111" s="535"/>
      <c r="AN111" s="535"/>
      <c r="AO111" s="535"/>
      <c r="AP111" s="535"/>
      <c r="AQ111" s="535"/>
      <c r="AR111" s="535"/>
      <c r="AS111" s="535"/>
      <c r="AT111" s="535"/>
      <c r="AU111" s="535"/>
      <c r="AV111" s="535"/>
      <c r="AW111" s="535"/>
      <c r="AX111" s="535"/>
      <c r="AY111" s="535"/>
      <c r="AZ111" s="535"/>
      <c r="BA111" s="535"/>
      <c r="BB111" s="535"/>
      <c r="BC111" s="535"/>
      <c r="BD111" s="535"/>
      <c r="BE111" s="535"/>
      <c r="BF111" s="535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</row>
    <row r="112" spans="1:70" ht="28.5" customHeight="1">
      <c r="A112" s="161"/>
      <c r="B112" s="71"/>
      <c r="C112" s="71"/>
      <c r="D112" s="160" t="s">
        <v>566</v>
      </c>
      <c r="E112" s="562" t="s">
        <v>262</v>
      </c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5"/>
      <c r="S112" s="535"/>
      <c r="T112" s="535"/>
      <c r="U112" s="563"/>
      <c r="V112" s="527"/>
      <c r="W112" s="564"/>
      <c r="X112" s="527"/>
      <c r="Y112" s="565"/>
      <c r="Z112" s="527"/>
      <c r="AA112" s="550"/>
      <c r="AB112" s="527"/>
      <c r="AC112" s="550"/>
      <c r="AD112" s="527"/>
      <c r="AE112" s="550"/>
      <c r="AF112" s="527"/>
      <c r="AG112" s="550"/>
      <c r="AH112" s="527"/>
      <c r="AI112" s="559" t="s">
        <v>263</v>
      </c>
      <c r="AJ112" s="535"/>
      <c r="AK112" s="535"/>
      <c r="AL112" s="535"/>
      <c r="AM112" s="535"/>
      <c r="AN112" s="535"/>
      <c r="AO112" s="535"/>
      <c r="AP112" s="535"/>
      <c r="AQ112" s="535"/>
      <c r="AR112" s="535"/>
      <c r="AS112" s="535"/>
      <c r="AT112" s="535"/>
      <c r="AU112" s="535"/>
      <c r="AV112" s="535"/>
      <c r="AW112" s="535"/>
      <c r="AX112" s="535"/>
      <c r="AY112" s="535"/>
      <c r="AZ112" s="535"/>
      <c r="BA112" s="535"/>
      <c r="BB112" s="535"/>
      <c r="BC112" s="535"/>
      <c r="BD112" s="535"/>
      <c r="BE112" s="535"/>
      <c r="BF112" s="527"/>
      <c r="BG112" s="1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</row>
    <row r="113" spans="1:70" ht="25.5" customHeight="1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15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</row>
    <row r="114" spans="1:70" ht="25.5" customHeight="1">
      <c r="A114" s="161"/>
      <c r="B114" s="71"/>
      <c r="C114" s="71"/>
      <c r="D114" s="162"/>
      <c r="E114" s="163"/>
      <c r="F114" s="163"/>
      <c r="G114" s="560" t="s">
        <v>567</v>
      </c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29"/>
      <c r="AV114" s="529"/>
      <c r="AW114" s="529"/>
      <c r="AX114" s="529"/>
      <c r="AY114" s="529"/>
      <c r="AZ114" s="529"/>
      <c r="BA114" s="529"/>
      <c r="BB114" s="529"/>
      <c r="BC114" s="529"/>
      <c r="BD114" s="529"/>
      <c r="BE114" s="529"/>
      <c r="BF114" s="529"/>
      <c r="BG114" s="115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</row>
    <row r="115" spans="1:70" ht="25.5" customHeight="1">
      <c r="A115" s="161"/>
      <c r="B115" s="71"/>
      <c r="C115" s="71"/>
      <c r="D115" s="162"/>
      <c r="E115" s="163"/>
      <c r="F115" s="163"/>
      <c r="G115" s="552" t="s">
        <v>268</v>
      </c>
      <c r="H115" s="529"/>
      <c r="I115" s="529"/>
      <c r="J115" s="529"/>
      <c r="K115" s="529"/>
      <c r="L115" s="529"/>
      <c r="M115" s="529"/>
      <c r="N115" s="529"/>
      <c r="O115" s="166"/>
      <c r="P115" s="167"/>
      <c r="Q115" s="167"/>
      <c r="R115" s="167"/>
      <c r="S115" s="168"/>
      <c r="T115" s="169"/>
      <c r="U115" s="169"/>
      <c r="V115" s="170"/>
      <c r="W115" s="296"/>
      <c r="X115" s="551" t="s">
        <v>568</v>
      </c>
      <c r="Y115" s="523"/>
      <c r="Z115" s="523"/>
      <c r="AA115" s="523"/>
      <c r="AB115" s="523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15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</row>
    <row r="116" spans="1:70" ht="18" customHeight="1">
      <c r="A116" s="161"/>
      <c r="B116" s="71"/>
      <c r="C116" s="71"/>
      <c r="D116" s="162"/>
      <c r="E116" s="163"/>
      <c r="F116" s="163"/>
      <c r="G116" s="166"/>
      <c r="H116" s="166"/>
      <c r="I116" s="166"/>
      <c r="J116" s="166"/>
      <c r="K116" s="166"/>
      <c r="L116" s="166"/>
      <c r="M116" s="166"/>
      <c r="N116" s="166"/>
      <c r="O116" s="166"/>
      <c r="P116" s="71"/>
      <c r="Q116" s="557" t="s">
        <v>271</v>
      </c>
      <c r="R116" s="503"/>
      <c r="S116" s="503"/>
      <c r="T116" s="503"/>
      <c r="U116" s="71"/>
      <c r="V116" s="71"/>
      <c r="W116" s="71"/>
      <c r="X116" s="71"/>
      <c r="Y116" s="71"/>
      <c r="Z116" s="172" t="s">
        <v>272</v>
      </c>
      <c r="AA116" s="172"/>
      <c r="AB116" s="71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  <c r="BD116" s="164"/>
      <c r="BE116" s="164"/>
      <c r="BF116" s="164"/>
      <c r="BG116" s="187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</row>
    <row r="117" spans="1:70" ht="25.5" customHeight="1">
      <c r="A117" s="161"/>
      <c r="B117" s="71"/>
      <c r="C117" s="71"/>
      <c r="D117" s="162"/>
      <c r="E117" s="163"/>
      <c r="F117" s="16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4"/>
      <c r="Q117" s="71"/>
      <c r="R117" s="71"/>
      <c r="S117" s="71"/>
      <c r="T117" s="71"/>
      <c r="U117" s="175"/>
      <c r="V117" s="176"/>
      <c r="W117" s="176"/>
      <c r="X117" s="177"/>
      <c r="Y117" s="177"/>
      <c r="Z117" s="172"/>
      <c r="AA117" s="172"/>
      <c r="AB117" s="177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  <c r="AY117" s="173"/>
      <c r="AZ117" s="173"/>
      <c r="BA117" s="173"/>
      <c r="BB117" s="173"/>
      <c r="BC117" s="173"/>
      <c r="BD117" s="173"/>
      <c r="BE117" s="173"/>
      <c r="BF117" s="173"/>
      <c r="BG117" s="187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</row>
    <row r="118" spans="1:70" ht="30" customHeight="1">
      <c r="A118" s="161"/>
      <c r="B118" s="71"/>
      <c r="C118" s="71"/>
      <c r="D118" s="162"/>
      <c r="E118" s="163"/>
      <c r="F118" s="163"/>
      <c r="G118" s="178" t="s">
        <v>569</v>
      </c>
      <c r="H118" s="178"/>
      <c r="I118" s="178"/>
      <c r="J118" s="178"/>
      <c r="K118" s="178"/>
      <c r="L118" s="178"/>
      <c r="M118" s="178"/>
      <c r="N118" s="178"/>
      <c r="O118" s="178"/>
      <c r="P118" s="167"/>
      <c r="Q118" s="167"/>
      <c r="R118" s="167"/>
      <c r="S118" s="168"/>
      <c r="T118" s="169"/>
      <c r="U118" s="169"/>
      <c r="V118" s="170"/>
      <c r="W118" s="296"/>
      <c r="X118" s="551" t="s">
        <v>570</v>
      </c>
      <c r="Y118" s="523"/>
      <c r="Z118" s="523"/>
      <c r="AA118" s="523"/>
      <c r="AB118" s="523"/>
      <c r="AC118" s="294"/>
      <c r="AD118" s="179"/>
      <c r="AE118" s="180"/>
      <c r="AF118" s="179"/>
      <c r="AG118" s="179"/>
      <c r="AH118" s="552" t="s">
        <v>275</v>
      </c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167"/>
      <c r="AW118" s="167"/>
      <c r="AX118" s="167"/>
      <c r="AY118" s="168"/>
      <c r="AZ118" s="878" t="s">
        <v>571</v>
      </c>
      <c r="BA118" s="523"/>
      <c r="BB118" s="523"/>
      <c r="BC118" s="523"/>
      <c r="BD118" s="523"/>
      <c r="BE118" s="523"/>
      <c r="BF118" s="447"/>
      <c r="BG118" s="187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</row>
    <row r="119" spans="1:70" ht="16.5" customHeight="1">
      <c r="A119" s="161"/>
      <c r="B119" s="71"/>
      <c r="C119" s="71"/>
      <c r="D119" s="162"/>
      <c r="E119" s="163"/>
      <c r="F119" s="163"/>
      <c r="G119" s="181"/>
      <c r="H119" s="182"/>
      <c r="I119" s="183"/>
      <c r="J119" s="184"/>
      <c r="K119" s="184"/>
      <c r="L119" s="183"/>
      <c r="M119" s="177"/>
      <c r="N119" s="177"/>
      <c r="O119" s="177"/>
      <c r="P119" s="174"/>
      <c r="Q119" s="557" t="s">
        <v>271</v>
      </c>
      <c r="R119" s="503"/>
      <c r="S119" s="503"/>
      <c r="T119" s="503"/>
      <c r="U119" s="175"/>
      <c r="V119" s="176"/>
      <c r="W119" s="176"/>
      <c r="X119" s="177"/>
      <c r="Y119" s="177"/>
      <c r="Z119" s="172" t="s">
        <v>272</v>
      </c>
      <c r="AA119" s="185"/>
      <c r="AB119" s="177"/>
      <c r="AC119" s="186"/>
      <c r="AD119" s="186"/>
      <c r="AE119" s="186"/>
      <c r="AF119" s="186"/>
      <c r="AG119" s="186"/>
      <c r="AH119" s="186"/>
      <c r="AI119" s="186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558" t="s">
        <v>271</v>
      </c>
      <c r="AX119" s="503"/>
      <c r="AY119" s="503"/>
      <c r="AZ119" s="176"/>
      <c r="BA119" s="175"/>
      <c r="BB119" s="172" t="s">
        <v>272</v>
      </c>
      <c r="BC119" s="185"/>
      <c r="BD119" s="177"/>
      <c r="BE119" s="177"/>
      <c r="BF119" s="176"/>
      <c r="BG119" s="163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</row>
    <row r="120" spans="1:70" ht="16.5" customHeight="1">
      <c r="A120" s="16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190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</row>
    <row r="121" spans="1:70" ht="18.75" customHeight="1">
      <c r="A121" s="161"/>
      <c r="B121" s="71"/>
      <c r="C121" s="71"/>
      <c r="D121" s="71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88"/>
      <c r="AF121" s="188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</row>
    <row r="122" spans="1:70" ht="16.5" customHeight="1">
      <c r="A122" s="161"/>
      <c r="B122" s="71"/>
      <c r="C122" s="71"/>
      <c r="D122" s="71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</row>
    <row r="123" spans="1:70" ht="21.75" customHeight="1">
      <c r="A123" s="161"/>
      <c r="B123" s="71"/>
      <c r="C123" s="71"/>
      <c r="D123" s="71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</row>
    <row r="124" spans="1:70" ht="23.25" customHeight="1">
      <c r="A124" s="5"/>
      <c r="B124" s="71"/>
      <c r="C124" s="71"/>
      <c r="D124" s="71"/>
      <c r="E124" s="128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2"/>
      <c r="AC124" s="192"/>
      <c r="AD124" s="192"/>
      <c r="AE124" s="192"/>
      <c r="AF124" s="193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5"/>
      <c r="BL124" s="5"/>
      <c r="BM124" s="5"/>
      <c r="BN124" s="5"/>
      <c r="BO124" s="5"/>
      <c r="BP124" s="5"/>
      <c r="BQ124" s="5"/>
      <c r="BR124" s="5"/>
    </row>
    <row r="125" spans="1:70" ht="24" customHeight="1">
      <c r="A125" s="5"/>
      <c r="B125" s="5"/>
      <c r="C125" s="5"/>
      <c r="D125" s="5"/>
      <c r="E125" s="128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2"/>
      <c r="AC125" s="192"/>
      <c r="AD125" s="192"/>
      <c r="AE125" s="192"/>
      <c r="AF125" s="193"/>
      <c r="AG125" s="5"/>
      <c r="AH125" s="5"/>
      <c r="AI125" s="5"/>
      <c r="AJ125" s="5"/>
      <c r="AK125" s="5"/>
      <c r="AL125" s="5"/>
      <c r="AM125" s="5"/>
      <c r="AN125" s="5"/>
      <c r="AO125" s="5"/>
      <c r="AP125" s="145"/>
      <c r="AQ125" s="5"/>
      <c r="AR125" s="5"/>
      <c r="AS125" s="5"/>
      <c r="AT125" s="5"/>
      <c r="AU125" s="5"/>
      <c r="AV125" s="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83"/>
      <c r="BG125" s="115"/>
      <c r="BH125" s="115"/>
      <c r="BI125" s="115"/>
      <c r="BJ125" s="115"/>
      <c r="BK125" s="5"/>
      <c r="BL125" s="5"/>
      <c r="BM125" s="5"/>
      <c r="BN125" s="5"/>
      <c r="BO125" s="5"/>
      <c r="BP125" s="5"/>
      <c r="BQ125" s="5"/>
      <c r="BR125" s="5"/>
    </row>
    <row r="126" spans="1:7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194"/>
      <c r="N126" s="194"/>
      <c r="O126" s="5"/>
      <c r="P126" s="5"/>
      <c r="Q126" s="43"/>
      <c r="R126" s="43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19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43"/>
      <c r="AX126" s="5"/>
      <c r="AY126" s="5"/>
      <c r="AZ126" s="43"/>
      <c r="BA126" s="5"/>
      <c r="BB126" s="5"/>
      <c r="BC126" s="196"/>
      <c r="BD126" s="5"/>
      <c r="BE126" s="5"/>
      <c r="BF126" s="196"/>
      <c r="BG126" s="196"/>
      <c r="BH126" s="196"/>
      <c r="BI126" s="196"/>
      <c r="BJ126" s="5"/>
      <c r="BK126" s="5"/>
      <c r="BL126" s="5"/>
      <c r="BM126" s="5"/>
      <c r="BN126" s="5"/>
      <c r="BO126" s="5"/>
      <c r="BP126" s="5"/>
      <c r="BQ126" s="5"/>
      <c r="BR126" s="5"/>
    </row>
    <row r="127" spans="1:7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145"/>
      <c r="N127" s="145"/>
      <c r="O127" s="5"/>
      <c r="P127" s="5"/>
      <c r="Q127" s="197"/>
      <c r="R127" s="197"/>
      <c r="S127" s="5"/>
      <c r="T127" s="5"/>
      <c r="U127" s="5"/>
      <c r="V127" s="5"/>
      <c r="W127" s="5"/>
      <c r="X127" s="5"/>
      <c r="Y127" s="5"/>
      <c r="Z127" s="5"/>
      <c r="AA127" s="5"/>
      <c r="AB127" s="195"/>
      <c r="AC127" s="195"/>
      <c r="AD127" s="195"/>
      <c r="AE127" s="19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</row>
    <row r="128" spans="1:7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198"/>
      <c r="P128" s="198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195"/>
      <c r="AC128" s="195"/>
      <c r="AD128" s="195"/>
      <c r="AE128" s="19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145"/>
      <c r="AX128" s="5"/>
      <c r="AY128" s="197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</row>
    <row r="129" spans="1:7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194"/>
      <c r="N129" s="194"/>
      <c r="O129" s="198"/>
      <c r="P129" s="198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195"/>
      <c r="AC129" s="195"/>
      <c r="AD129" s="195"/>
      <c r="AE129" s="19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197"/>
      <c r="AZ129" s="5"/>
      <c r="BA129" s="5"/>
      <c r="BB129" s="5"/>
      <c r="BC129" s="5"/>
      <c r="BD129" s="5"/>
      <c r="BE129" s="5"/>
      <c r="BF129" s="197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</row>
    <row r="130" spans="1:7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194"/>
      <c r="N130" s="194"/>
      <c r="O130" s="198"/>
      <c r="P130" s="198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195"/>
      <c r="AC130" s="195"/>
      <c r="AD130" s="195"/>
      <c r="AE130" s="19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</row>
    <row r="131" spans="1:7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194"/>
      <c r="N131" s="194"/>
      <c r="O131" s="198"/>
      <c r="P131" s="198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195"/>
      <c r="AC131" s="195"/>
      <c r="AD131" s="195"/>
      <c r="AE131" s="19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</row>
    <row r="132" spans="1:7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194"/>
      <c r="N132" s="194"/>
      <c r="O132" s="198"/>
      <c r="P132" s="198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195"/>
      <c r="AC132" s="195"/>
      <c r="AD132" s="195"/>
      <c r="AE132" s="19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197"/>
      <c r="AY132" s="197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</row>
    <row r="133" spans="1:7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194"/>
      <c r="N133" s="194"/>
      <c r="O133" s="198"/>
      <c r="P133" s="198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195"/>
      <c r="AC133" s="195"/>
      <c r="AD133" s="195"/>
      <c r="AE133" s="19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</row>
    <row r="134" spans="1:7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194"/>
      <c r="N134" s="194"/>
      <c r="O134" s="198"/>
      <c r="P134" s="198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195"/>
      <c r="AC134" s="195"/>
      <c r="AD134" s="195"/>
      <c r="AE134" s="19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</row>
    <row r="135" spans="1:7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194"/>
      <c r="N135" s="194"/>
      <c r="O135" s="198"/>
      <c r="P135" s="198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195"/>
      <c r="AC135" s="195"/>
      <c r="AD135" s="195"/>
      <c r="AE135" s="19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</row>
    <row r="136" spans="1:7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194"/>
      <c r="N136" s="194"/>
      <c r="O136" s="198"/>
      <c r="P136" s="198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195"/>
      <c r="AC136" s="195"/>
      <c r="AD136" s="195"/>
      <c r="AE136" s="19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</row>
    <row r="137" spans="1:7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194"/>
      <c r="N137" s="194"/>
      <c r="O137" s="198"/>
      <c r="P137" s="198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195"/>
      <c r="AC137" s="195"/>
      <c r="AD137" s="195"/>
      <c r="AE137" s="19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</row>
    <row r="138" spans="1:7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194"/>
      <c r="N138" s="194"/>
      <c r="O138" s="198"/>
      <c r="P138" s="198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195"/>
      <c r="AC138" s="195"/>
      <c r="AD138" s="195"/>
      <c r="AE138" s="19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</row>
    <row r="139" spans="1:7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194"/>
      <c r="N139" s="194"/>
      <c r="O139" s="198"/>
      <c r="P139" s="198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195"/>
      <c r="AC139" s="195"/>
      <c r="AD139" s="195"/>
      <c r="AE139" s="19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</row>
    <row r="140" spans="1:7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194"/>
      <c r="N140" s="194"/>
      <c r="O140" s="198"/>
      <c r="P140" s="198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195"/>
      <c r="AC140" s="195"/>
      <c r="AD140" s="195"/>
      <c r="AE140" s="19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</row>
    <row r="141" spans="1:7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194"/>
      <c r="N141" s="194"/>
      <c r="O141" s="198"/>
      <c r="P141" s="198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195"/>
      <c r="AC141" s="195"/>
      <c r="AD141" s="195"/>
      <c r="AE141" s="19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</row>
    <row r="142" spans="1:7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194"/>
      <c r="N142" s="194"/>
      <c r="O142" s="198"/>
      <c r="P142" s="198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195"/>
      <c r="AC142" s="195"/>
      <c r="AD142" s="195"/>
      <c r="AE142" s="19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</row>
    <row r="143" spans="1:7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194"/>
      <c r="N143" s="194"/>
      <c r="O143" s="198"/>
      <c r="P143" s="198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195"/>
      <c r="AC143" s="195"/>
      <c r="AD143" s="195"/>
      <c r="AE143" s="19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</row>
    <row r="144" spans="1:7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194"/>
      <c r="N144" s="194"/>
      <c r="O144" s="198"/>
      <c r="P144" s="198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195"/>
      <c r="AC144" s="195"/>
      <c r="AD144" s="195"/>
      <c r="AE144" s="19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</row>
    <row r="145" spans="1:7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194"/>
      <c r="N145" s="194"/>
      <c r="O145" s="198"/>
      <c r="P145" s="198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195"/>
      <c r="AC145" s="195"/>
      <c r="AD145" s="195"/>
      <c r="AE145" s="19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</row>
    <row r="146" spans="1:7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194"/>
      <c r="N146" s="194"/>
      <c r="O146" s="198"/>
      <c r="P146" s="198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195"/>
      <c r="AC146" s="195"/>
      <c r="AD146" s="195"/>
      <c r="AE146" s="19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</row>
    <row r="147" spans="1:7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194"/>
      <c r="N147" s="194"/>
      <c r="O147" s="198"/>
      <c r="P147" s="198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195"/>
      <c r="AC147" s="195"/>
      <c r="AD147" s="195"/>
      <c r="AE147" s="19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</row>
    <row r="148" spans="1:7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194"/>
      <c r="N148" s="194"/>
      <c r="O148" s="198"/>
      <c r="P148" s="198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195"/>
      <c r="AC148" s="195"/>
      <c r="AD148" s="195"/>
      <c r="AE148" s="19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</row>
    <row r="149" spans="1:7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194"/>
      <c r="N149" s="194"/>
      <c r="O149" s="198"/>
      <c r="P149" s="198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195"/>
      <c r="AC149" s="195"/>
      <c r="AD149" s="195"/>
      <c r="AE149" s="19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</row>
    <row r="150" spans="1:7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194"/>
      <c r="N150" s="194"/>
      <c r="O150" s="198"/>
      <c r="P150" s="198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195"/>
      <c r="AC150" s="195"/>
      <c r="AD150" s="195"/>
      <c r="AE150" s="19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</row>
    <row r="151" spans="1:7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194"/>
      <c r="N151" s="194"/>
      <c r="O151" s="198"/>
      <c r="P151" s="198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195"/>
      <c r="AC151" s="195"/>
      <c r="AD151" s="195"/>
      <c r="AE151" s="19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</row>
    <row r="152" spans="1:7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194"/>
      <c r="N152" s="194"/>
      <c r="O152" s="198"/>
      <c r="P152" s="198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195"/>
      <c r="AC152" s="195"/>
      <c r="AD152" s="195"/>
      <c r="AE152" s="19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</row>
    <row r="153" spans="1:7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194"/>
      <c r="N153" s="194"/>
      <c r="O153" s="198"/>
      <c r="P153" s="198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195"/>
      <c r="AC153" s="195"/>
      <c r="AD153" s="195"/>
      <c r="AE153" s="19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</row>
    <row r="154" spans="1:7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194"/>
      <c r="N154" s="194"/>
      <c r="O154" s="198"/>
      <c r="P154" s="198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195"/>
      <c r="AC154" s="195"/>
      <c r="AD154" s="195"/>
      <c r="AE154" s="19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</row>
    <row r="155" spans="1:7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194"/>
      <c r="N155" s="194"/>
      <c r="O155" s="198"/>
      <c r="P155" s="198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195"/>
      <c r="AC155" s="195"/>
      <c r="AD155" s="195"/>
      <c r="AE155" s="19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</row>
    <row r="156" spans="1:7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194"/>
      <c r="N156" s="194"/>
      <c r="O156" s="198"/>
      <c r="P156" s="198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195"/>
      <c r="AC156" s="195"/>
      <c r="AD156" s="195"/>
      <c r="AE156" s="19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</row>
    <row r="157" spans="1:7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194"/>
      <c r="N157" s="194"/>
      <c r="O157" s="198"/>
      <c r="P157" s="198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195"/>
      <c r="AC157" s="195"/>
      <c r="AD157" s="195"/>
      <c r="AE157" s="19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</row>
    <row r="158" spans="1:7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194"/>
      <c r="N158" s="194"/>
      <c r="O158" s="198"/>
      <c r="P158" s="198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195"/>
      <c r="AC158" s="195"/>
      <c r="AD158" s="195"/>
      <c r="AE158" s="19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</row>
    <row r="159" spans="1:7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194"/>
      <c r="N159" s="194"/>
      <c r="O159" s="198"/>
      <c r="P159" s="198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195"/>
      <c r="AC159" s="195"/>
      <c r="AD159" s="195"/>
      <c r="AE159" s="19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</row>
    <row r="160" spans="1:7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194"/>
      <c r="N160" s="194"/>
      <c r="O160" s="198"/>
      <c r="P160" s="198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195"/>
      <c r="AC160" s="195"/>
      <c r="AD160" s="195"/>
      <c r="AE160" s="19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</row>
    <row r="161" spans="1:7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194"/>
      <c r="N161" s="194"/>
      <c r="O161" s="198"/>
      <c r="P161" s="198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195"/>
      <c r="AC161" s="195"/>
      <c r="AD161" s="195"/>
      <c r="AE161" s="19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</row>
    <row r="162" spans="1:7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194"/>
      <c r="N162" s="194"/>
      <c r="O162" s="198"/>
      <c r="P162" s="198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195"/>
      <c r="AC162" s="195"/>
      <c r="AD162" s="195"/>
      <c r="AE162" s="19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</row>
    <row r="163" spans="1:7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194"/>
      <c r="N163" s="194"/>
      <c r="O163" s="198"/>
      <c r="P163" s="198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195"/>
      <c r="AC163" s="195"/>
      <c r="AD163" s="195"/>
      <c r="AE163" s="19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</row>
    <row r="164" spans="1:7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194"/>
      <c r="N164" s="194"/>
      <c r="O164" s="198"/>
      <c r="P164" s="198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195"/>
      <c r="AC164" s="195"/>
      <c r="AD164" s="195"/>
      <c r="AE164" s="19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</row>
    <row r="165" spans="1:7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194"/>
      <c r="N165" s="194"/>
      <c r="O165" s="198"/>
      <c r="P165" s="198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195"/>
      <c r="AC165" s="195"/>
      <c r="AD165" s="195"/>
      <c r="AE165" s="19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</row>
    <row r="166" spans="1:7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194"/>
      <c r="N166" s="194"/>
      <c r="O166" s="198"/>
      <c r="P166" s="198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195"/>
      <c r="AC166" s="195"/>
      <c r="AD166" s="195"/>
      <c r="AE166" s="19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</row>
    <row r="167" spans="1:7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194"/>
      <c r="N167" s="194"/>
      <c r="O167" s="198"/>
      <c r="P167" s="198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195"/>
      <c r="AC167" s="195"/>
      <c r="AD167" s="195"/>
      <c r="AE167" s="19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</row>
    <row r="168" spans="1:7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194"/>
      <c r="N168" s="194"/>
      <c r="O168" s="198"/>
      <c r="P168" s="198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195"/>
      <c r="AC168" s="195"/>
      <c r="AD168" s="195"/>
      <c r="AE168" s="19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</row>
    <row r="169" spans="1:7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194"/>
      <c r="N169" s="194"/>
      <c r="O169" s="198"/>
      <c r="P169" s="198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195"/>
      <c r="AC169" s="195"/>
      <c r="AD169" s="195"/>
      <c r="AE169" s="19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</row>
    <row r="170" spans="1:7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194"/>
      <c r="N170" s="194"/>
      <c r="O170" s="198"/>
      <c r="P170" s="198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195"/>
      <c r="AC170" s="195"/>
      <c r="AD170" s="195"/>
      <c r="AE170" s="19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</row>
    <row r="171" spans="1:7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194"/>
      <c r="N171" s="194"/>
      <c r="O171" s="198"/>
      <c r="P171" s="198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195"/>
      <c r="AC171" s="195"/>
      <c r="AD171" s="195"/>
      <c r="AE171" s="19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</row>
    <row r="172" spans="1:7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194"/>
      <c r="N172" s="194"/>
      <c r="O172" s="198"/>
      <c r="P172" s="198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195"/>
      <c r="AC172" s="195"/>
      <c r="AD172" s="195"/>
      <c r="AE172" s="19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</row>
    <row r="173" spans="1:7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194"/>
      <c r="N173" s="194"/>
      <c r="O173" s="198"/>
      <c r="P173" s="198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195"/>
      <c r="AC173" s="195"/>
      <c r="AD173" s="195"/>
      <c r="AE173" s="19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</row>
    <row r="174" spans="1:7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194"/>
      <c r="N174" s="194"/>
      <c r="O174" s="198"/>
      <c r="P174" s="198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195"/>
      <c r="AC174" s="195"/>
      <c r="AD174" s="195"/>
      <c r="AE174" s="19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</row>
    <row r="175" spans="1:7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194"/>
      <c r="N175" s="194"/>
      <c r="O175" s="198"/>
      <c r="P175" s="198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195"/>
      <c r="AC175" s="195"/>
      <c r="AD175" s="195"/>
      <c r="AE175" s="19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</row>
    <row r="176" spans="1:7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194"/>
      <c r="N176" s="194"/>
      <c r="O176" s="198"/>
      <c r="P176" s="198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195"/>
      <c r="AC176" s="195"/>
      <c r="AD176" s="195"/>
      <c r="AE176" s="19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</row>
    <row r="177" spans="1:7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194"/>
      <c r="N177" s="194"/>
      <c r="O177" s="198"/>
      <c r="P177" s="198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195"/>
      <c r="AC177" s="195"/>
      <c r="AD177" s="195"/>
      <c r="AE177" s="19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</row>
    <row r="178" spans="1:7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194"/>
      <c r="N178" s="194"/>
      <c r="O178" s="198"/>
      <c r="P178" s="198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195"/>
      <c r="AC178" s="195"/>
      <c r="AD178" s="195"/>
      <c r="AE178" s="19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</row>
    <row r="179" spans="1:7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194"/>
      <c r="N179" s="194"/>
      <c r="O179" s="198"/>
      <c r="P179" s="198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195"/>
      <c r="AC179" s="195"/>
      <c r="AD179" s="195"/>
      <c r="AE179" s="19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</row>
    <row r="180" spans="1:7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194"/>
      <c r="N180" s="194"/>
      <c r="O180" s="198"/>
      <c r="P180" s="198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195"/>
      <c r="AC180" s="195"/>
      <c r="AD180" s="195"/>
      <c r="AE180" s="19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</row>
    <row r="181" spans="1:7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194"/>
      <c r="N181" s="194"/>
      <c r="O181" s="198"/>
      <c r="P181" s="198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195"/>
      <c r="AC181" s="195"/>
      <c r="AD181" s="195"/>
      <c r="AE181" s="19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</row>
    <row r="182" spans="1:7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194"/>
      <c r="N182" s="194"/>
      <c r="O182" s="198"/>
      <c r="P182" s="198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195"/>
      <c r="AC182" s="195"/>
      <c r="AD182" s="195"/>
      <c r="AE182" s="19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</row>
    <row r="183" spans="1:7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194"/>
      <c r="N183" s="194"/>
      <c r="O183" s="198"/>
      <c r="P183" s="198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195"/>
      <c r="AC183" s="195"/>
      <c r="AD183" s="195"/>
      <c r="AE183" s="19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</row>
    <row r="184" spans="1:7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194"/>
      <c r="N184" s="194"/>
      <c r="O184" s="198"/>
      <c r="P184" s="198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195"/>
      <c r="AC184" s="195"/>
      <c r="AD184" s="195"/>
      <c r="AE184" s="19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</row>
    <row r="185" spans="1:7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194"/>
      <c r="N185" s="194"/>
      <c r="O185" s="198"/>
      <c r="P185" s="198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195"/>
      <c r="AC185" s="195"/>
      <c r="AD185" s="195"/>
      <c r="AE185" s="19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</row>
    <row r="186" spans="1:7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194"/>
      <c r="N186" s="194"/>
      <c r="O186" s="198"/>
      <c r="P186" s="198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195"/>
      <c r="AC186" s="195"/>
      <c r="AD186" s="195"/>
      <c r="AE186" s="19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</row>
    <row r="187" spans="1:7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194"/>
      <c r="N187" s="194"/>
      <c r="O187" s="198"/>
      <c r="P187" s="198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195"/>
      <c r="AC187" s="195"/>
      <c r="AD187" s="195"/>
      <c r="AE187" s="19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</row>
    <row r="188" spans="1:7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194"/>
      <c r="N188" s="194"/>
      <c r="O188" s="198"/>
      <c r="P188" s="198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195"/>
      <c r="AC188" s="195"/>
      <c r="AD188" s="195"/>
      <c r="AE188" s="19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</row>
    <row r="189" spans="1:7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194"/>
      <c r="N189" s="194"/>
      <c r="O189" s="198"/>
      <c r="P189" s="198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195"/>
      <c r="AC189" s="195"/>
      <c r="AD189" s="195"/>
      <c r="AE189" s="19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</row>
    <row r="190" spans="1:7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194"/>
      <c r="N190" s="194"/>
      <c r="O190" s="198"/>
      <c r="P190" s="198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195"/>
      <c r="AC190" s="195"/>
      <c r="AD190" s="195"/>
      <c r="AE190" s="19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</row>
    <row r="191" spans="1:7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194"/>
      <c r="N191" s="194"/>
      <c r="O191" s="198"/>
      <c r="P191" s="198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195"/>
      <c r="AC191" s="195"/>
      <c r="AD191" s="195"/>
      <c r="AE191" s="19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</row>
    <row r="192" spans="1:7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194"/>
      <c r="N192" s="194"/>
      <c r="O192" s="198"/>
      <c r="P192" s="198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195"/>
      <c r="AC192" s="195"/>
      <c r="AD192" s="195"/>
      <c r="AE192" s="19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</row>
    <row r="193" spans="1:7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194"/>
      <c r="N193" s="194"/>
      <c r="O193" s="198"/>
      <c r="P193" s="198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195"/>
      <c r="AC193" s="195"/>
      <c r="AD193" s="195"/>
      <c r="AE193" s="19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</row>
    <row r="194" spans="1:7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194"/>
      <c r="N194" s="194"/>
      <c r="O194" s="198"/>
      <c r="P194" s="198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195"/>
      <c r="AC194" s="195"/>
      <c r="AD194" s="195"/>
      <c r="AE194" s="19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</row>
    <row r="195" spans="1:7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194"/>
      <c r="N195" s="194"/>
      <c r="O195" s="198"/>
      <c r="P195" s="198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195"/>
      <c r="AC195" s="195"/>
      <c r="AD195" s="195"/>
      <c r="AE195" s="19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</row>
    <row r="196" spans="1:7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194"/>
      <c r="N196" s="194"/>
      <c r="O196" s="198"/>
      <c r="P196" s="198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195"/>
      <c r="AC196" s="195"/>
      <c r="AD196" s="195"/>
      <c r="AE196" s="19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</row>
    <row r="197" spans="1:7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194"/>
      <c r="N197" s="194"/>
      <c r="O197" s="198"/>
      <c r="P197" s="198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195"/>
      <c r="AC197" s="195"/>
      <c r="AD197" s="195"/>
      <c r="AE197" s="19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</row>
    <row r="198" spans="1:7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194"/>
      <c r="N198" s="194"/>
      <c r="O198" s="198"/>
      <c r="P198" s="198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195"/>
      <c r="AC198" s="195"/>
      <c r="AD198" s="195"/>
      <c r="AE198" s="19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</row>
    <row r="199" spans="1:7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194"/>
      <c r="N199" s="194"/>
      <c r="O199" s="198"/>
      <c r="P199" s="198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195"/>
      <c r="AC199" s="195"/>
      <c r="AD199" s="195"/>
      <c r="AE199" s="19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</row>
    <row r="200" spans="1:7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194"/>
      <c r="N200" s="194"/>
      <c r="O200" s="198"/>
      <c r="P200" s="198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195"/>
      <c r="AC200" s="195"/>
      <c r="AD200" s="195"/>
      <c r="AE200" s="19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</row>
    <row r="201" spans="1:7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194"/>
      <c r="N201" s="194"/>
      <c r="O201" s="198"/>
      <c r="P201" s="198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195"/>
      <c r="AC201" s="195"/>
      <c r="AD201" s="195"/>
      <c r="AE201" s="19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</row>
    <row r="202" spans="1:7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194"/>
      <c r="N202" s="194"/>
      <c r="O202" s="198"/>
      <c r="P202" s="198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195"/>
      <c r="AC202" s="195"/>
      <c r="AD202" s="195"/>
      <c r="AE202" s="19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</row>
    <row r="203" spans="1:7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194"/>
      <c r="N203" s="194"/>
      <c r="O203" s="198"/>
      <c r="P203" s="198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195"/>
      <c r="AC203" s="195"/>
      <c r="AD203" s="195"/>
      <c r="AE203" s="19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</row>
    <row r="204" spans="1:7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194"/>
      <c r="N204" s="194"/>
      <c r="O204" s="198"/>
      <c r="P204" s="198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195"/>
      <c r="AC204" s="195"/>
      <c r="AD204" s="195"/>
      <c r="AE204" s="19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</row>
    <row r="205" spans="1:7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194"/>
      <c r="N205" s="194"/>
      <c r="O205" s="198"/>
      <c r="P205" s="198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195"/>
      <c r="AC205" s="195"/>
      <c r="AD205" s="195"/>
      <c r="AE205" s="19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</row>
    <row r="206" spans="1:7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194"/>
      <c r="N206" s="194"/>
      <c r="O206" s="198"/>
      <c r="P206" s="198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195"/>
      <c r="AC206" s="195"/>
      <c r="AD206" s="195"/>
      <c r="AE206" s="19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</row>
    <row r="207" spans="1:7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194"/>
      <c r="N207" s="194"/>
      <c r="O207" s="198"/>
      <c r="P207" s="198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195"/>
      <c r="AC207" s="195"/>
      <c r="AD207" s="195"/>
      <c r="AE207" s="19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</row>
    <row r="208" spans="1:7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194"/>
      <c r="N208" s="194"/>
      <c r="O208" s="198"/>
      <c r="P208" s="198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195"/>
      <c r="AC208" s="195"/>
      <c r="AD208" s="195"/>
      <c r="AE208" s="19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</row>
    <row r="209" spans="1:7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194"/>
      <c r="N209" s="194"/>
      <c r="O209" s="198"/>
      <c r="P209" s="198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195"/>
      <c r="AC209" s="195"/>
      <c r="AD209" s="195"/>
      <c r="AE209" s="19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</row>
    <row r="210" spans="1:7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194"/>
      <c r="N210" s="194"/>
      <c r="O210" s="198"/>
      <c r="P210" s="198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195"/>
      <c r="AC210" s="195"/>
      <c r="AD210" s="195"/>
      <c r="AE210" s="19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</row>
    <row r="211" spans="1:7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194"/>
      <c r="N211" s="194"/>
      <c r="O211" s="198"/>
      <c r="P211" s="198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195"/>
      <c r="AC211" s="195"/>
      <c r="AD211" s="195"/>
      <c r="AE211" s="19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</row>
    <row r="212" spans="1:7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194"/>
      <c r="N212" s="194"/>
      <c r="O212" s="198"/>
      <c r="P212" s="198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195"/>
      <c r="AC212" s="195"/>
      <c r="AD212" s="195"/>
      <c r="AE212" s="19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</row>
    <row r="213" spans="1:7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194"/>
      <c r="N213" s="194"/>
      <c r="O213" s="198"/>
      <c r="P213" s="198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195"/>
      <c r="AC213" s="195"/>
      <c r="AD213" s="195"/>
      <c r="AE213" s="19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</row>
    <row r="214" spans="1:7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194"/>
      <c r="N214" s="194"/>
      <c r="O214" s="198"/>
      <c r="P214" s="198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195"/>
      <c r="AC214" s="195"/>
      <c r="AD214" s="195"/>
      <c r="AE214" s="19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</row>
    <row r="215" spans="1:7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194"/>
      <c r="N215" s="194"/>
      <c r="O215" s="198"/>
      <c r="P215" s="198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195"/>
      <c r="AC215" s="195"/>
      <c r="AD215" s="195"/>
      <c r="AE215" s="19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</row>
    <row r="216" spans="1:7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194"/>
      <c r="N216" s="194"/>
      <c r="O216" s="198"/>
      <c r="P216" s="198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195"/>
      <c r="AC216" s="195"/>
      <c r="AD216" s="195"/>
      <c r="AE216" s="19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</row>
    <row r="217" spans="1:7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194"/>
      <c r="N217" s="194"/>
      <c r="O217" s="198"/>
      <c r="P217" s="198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195"/>
      <c r="AC217" s="195"/>
      <c r="AD217" s="195"/>
      <c r="AE217" s="19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</row>
    <row r="218" spans="1:7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194"/>
      <c r="N218" s="194"/>
      <c r="O218" s="198"/>
      <c r="P218" s="198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195"/>
      <c r="AC218" s="195"/>
      <c r="AD218" s="195"/>
      <c r="AE218" s="19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</row>
    <row r="219" spans="1:7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194"/>
      <c r="N219" s="194"/>
      <c r="O219" s="198"/>
      <c r="P219" s="198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195"/>
      <c r="AC219" s="195"/>
      <c r="AD219" s="195"/>
      <c r="AE219" s="19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</row>
    <row r="220" spans="1:7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194"/>
      <c r="N220" s="194"/>
      <c r="O220" s="198"/>
      <c r="P220" s="198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195"/>
      <c r="AC220" s="195"/>
      <c r="AD220" s="195"/>
      <c r="AE220" s="19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</row>
    <row r="221" spans="1:7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194"/>
      <c r="N221" s="194"/>
      <c r="O221" s="198"/>
      <c r="P221" s="198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195"/>
      <c r="AC221" s="195"/>
      <c r="AD221" s="195"/>
      <c r="AE221" s="19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</row>
    <row r="222" spans="1:7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194"/>
      <c r="N222" s="194"/>
      <c r="O222" s="198"/>
      <c r="P222" s="198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195"/>
      <c r="AC222" s="195"/>
      <c r="AD222" s="195"/>
      <c r="AE222" s="19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</row>
    <row r="223" spans="1:7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194"/>
      <c r="N223" s="194"/>
      <c r="O223" s="198"/>
      <c r="P223" s="198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195"/>
      <c r="AC223" s="195"/>
      <c r="AD223" s="195"/>
      <c r="AE223" s="19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</row>
    <row r="224" spans="1:7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194"/>
      <c r="N224" s="194"/>
      <c r="O224" s="198"/>
      <c r="P224" s="198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195"/>
      <c r="AC224" s="195"/>
      <c r="AD224" s="195"/>
      <c r="AE224" s="19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</row>
    <row r="225" spans="1:7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194"/>
      <c r="N225" s="194"/>
      <c r="O225" s="198"/>
      <c r="P225" s="198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195"/>
      <c r="AC225" s="195"/>
      <c r="AD225" s="195"/>
      <c r="AE225" s="19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</row>
    <row r="226" spans="1:7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194"/>
      <c r="N226" s="194"/>
      <c r="O226" s="198"/>
      <c r="P226" s="198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195"/>
      <c r="AC226" s="195"/>
      <c r="AD226" s="195"/>
      <c r="AE226" s="19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</row>
    <row r="227" spans="1:7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194"/>
      <c r="N227" s="194"/>
      <c r="O227" s="198"/>
      <c r="P227" s="198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195"/>
      <c r="AC227" s="195"/>
      <c r="AD227" s="195"/>
      <c r="AE227" s="19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</row>
    <row r="228" spans="1:7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194"/>
      <c r="N228" s="194"/>
      <c r="O228" s="198"/>
      <c r="P228" s="198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195"/>
      <c r="AC228" s="195"/>
      <c r="AD228" s="195"/>
      <c r="AE228" s="19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</row>
    <row r="229" spans="1:7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194"/>
      <c r="N229" s="194"/>
      <c r="O229" s="198"/>
      <c r="P229" s="198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195"/>
      <c r="AC229" s="195"/>
      <c r="AD229" s="195"/>
      <c r="AE229" s="19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</row>
    <row r="230" spans="1:7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194"/>
      <c r="N230" s="194"/>
      <c r="O230" s="198"/>
      <c r="P230" s="198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195"/>
      <c r="AC230" s="195"/>
      <c r="AD230" s="195"/>
      <c r="AE230" s="19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</row>
    <row r="231" spans="1:7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194"/>
      <c r="N231" s="194"/>
      <c r="O231" s="198"/>
      <c r="P231" s="198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195"/>
      <c r="AC231" s="195"/>
      <c r="AD231" s="195"/>
      <c r="AE231" s="19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</row>
    <row r="232" spans="1:7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194"/>
      <c r="N232" s="194"/>
      <c r="O232" s="198"/>
      <c r="P232" s="198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195"/>
      <c r="AC232" s="195"/>
      <c r="AD232" s="195"/>
      <c r="AE232" s="19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</row>
    <row r="233" spans="1:7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194"/>
      <c r="N233" s="194"/>
      <c r="O233" s="198"/>
      <c r="P233" s="198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195"/>
      <c r="AC233" s="195"/>
      <c r="AD233" s="195"/>
      <c r="AE233" s="19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</row>
    <row r="234" spans="1:7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194"/>
      <c r="N234" s="194"/>
      <c r="O234" s="198"/>
      <c r="P234" s="198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195"/>
      <c r="AC234" s="195"/>
      <c r="AD234" s="195"/>
      <c r="AE234" s="19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</row>
    <row r="235" spans="1:7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194"/>
      <c r="N235" s="194"/>
      <c r="O235" s="198"/>
      <c r="P235" s="198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195"/>
      <c r="AC235" s="195"/>
      <c r="AD235" s="195"/>
      <c r="AE235" s="19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</row>
    <row r="236" spans="1:7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194"/>
      <c r="N236" s="194"/>
      <c r="O236" s="198"/>
      <c r="P236" s="198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195"/>
      <c r="AC236" s="195"/>
      <c r="AD236" s="195"/>
      <c r="AE236" s="19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</row>
    <row r="237" spans="1:7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194"/>
      <c r="N237" s="194"/>
      <c r="O237" s="198"/>
      <c r="P237" s="198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195"/>
      <c r="AC237" s="195"/>
      <c r="AD237" s="195"/>
      <c r="AE237" s="19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</row>
    <row r="238" spans="1:7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194"/>
      <c r="N238" s="194"/>
      <c r="O238" s="198"/>
      <c r="P238" s="198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195"/>
      <c r="AC238" s="195"/>
      <c r="AD238" s="195"/>
      <c r="AE238" s="19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</row>
    <row r="239" spans="1:7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194"/>
      <c r="N239" s="194"/>
      <c r="O239" s="198"/>
      <c r="P239" s="198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195"/>
      <c r="AC239" s="195"/>
      <c r="AD239" s="195"/>
      <c r="AE239" s="19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</row>
    <row r="240" spans="1:7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194"/>
      <c r="N240" s="194"/>
      <c r="O240" s="198"/>
      <c r="P240" s="198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195"/>
      <c r="AC240" s="195"/>
      <c r="AD240" s="195"/>
      <c r="AE240" s="19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</row>
    <row r="241" spans="1:7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194"/>
      <c r="N241" s="194"/>
      <c r="O241" s="198"/>
      <c r="P241" s="198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195"/>
      <c r="AC241" s="195"/>
      <c r="AD241" s="195"/>
      <c r="AE241" s="19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</row>
    <row r="242" spans="1:7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194"/>
      <c r="N242" s="194"/>
      <c r="O242" s="198"/>
      <c r="P242" s="198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195"/>
      <c r="AC242" s="195"/>
      <c r="AD242" s="195"/>
      <c r="AE242" s="19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</row>
    <row r="243" spans="1:7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194"/>
      <c r="N243" s="194"/>
      <c r="O243" s="198"/>
      <c r="P243" s="198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195"/>
      <c r="AC243" s="195"/>
      <c r="AD243" s="195"/>
      <c r="AE243" s="19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</row>
    <row r="244" spans="1:7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194"/>
      <c r="N244" s="194"/>
      <c r="O244" s="198"/>
      <c r="P244" s="198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195"/>
      <c r="AC244" s="195"/>
      <c r="AD244" s="195"/>
      <c r="AE244" s="19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</row>
    <row r="245" spans="1:7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194"/>
      <c r="N245" s="194"/>
      <c r="O245" s="198"/>
      <c r="P245" s="198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195"/>
      <c r="AC245" s="195"/>
      <c r="AD245" s="195"/>
      <c r="AE245" s="19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</row>
    <row r="246" spans="1:7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194"/>
      <c r="N246" s="194"/>
      <c r="O246" s="198"/>
      <c r="P246" s="198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195"/>
      <c r="AC246" s="195"/>
      <c r="AD246" s="195"/>
      <c r="AE246" s="19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</row>
    <row r="247" spans="1:7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194"/>
      <c r="N247" s="194"/>
      <c r="O247" s="198"/>
      <c r="P247" s="198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195"/>
      <c r="AC247" s="195"/>
      <c r="AD247" s="195"/>
      <c r="AE247" s="19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</row>
    <row r="248" spans="1:7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194"/>
      <c r="N248" s="194"/>
      <c r="O248" s="198"/>
      <c r="P248" s="198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195"/>
      <c r="AC248" s="195"/>
      <c r="AD248" s="195"/>
      <c r="AE248" s="19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</row>
    <row r="249" spans="1:7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194"/>
      <c r="N249" s="194"/>
      <c r="O249" s="198"/>
      <c r="P249" s="198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195"/>
      <c r="AC249" s="195"/>
      <c r="AD249" s="195"/>
      <c r="AE249" s="19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</row>
    <row r="250" spans="1:7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194"/>
      <c r="N250" s="194"/>
      <c r="O250" s="198"/>
      <c r="P250" s="198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195"/>
      <c r="AC250" s="195"/>
      <c r="AD250" s="195"/>
      <c r="AE250" s="19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</row>
    <row r="251" spans="1:7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194"/>
      <c r="N251" s="194"/>
      <c r="O251" s="198"/>
      <c r="P251" s="198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195"/>
      <c r="AC251" s="195"/>
      <c r="AD251" s="195"/>
      <c r="AE251" s="19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</row>
    <row r="252" spans="1:7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194"/>
      <c r="N252" s="194"/>
      <c r="O252" s="198"/>
      <c r="P252" s="198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195"/>
      <c r="AC252" s="195"/>
      <c r="AD252" s="195"/>
      <c r="AE252" s="19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</row>
    <row r="253" spans="1:7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194"/>
      <c r="N253" s="194"/>
      <c r="O253" s="198"/>
      <c r="P253" s="198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195"/>
      <c r="AC253" s="195"/>
      <c r="AD253" s="195"/>
      <c r="AE253" s="19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</row>
    <row r="254" spans="1:7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194"/>
      <c r="N254" s="194"/>
      <c r="O254" s="198"/>
      <c r="P254" s="198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195"/>
      <c r="AC254" s="195"/>
      <c r="AD254" s="195"/>
      <c r="AE254" s="19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</row>
    <row r="255" spans="1:7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194"/>
      <c r="N255" s="194"/>
      <c r="O255" s="198"/>
      <c r="P255" s="198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195"/>
      <c r="AC255" s="195"/>
      <c r="AD255" s="195"/>
      <c r="AE255" s="19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</row>
    <row r="256" spans="1:7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194"/>
      <c r="N256" s="194"/>
      <c r="O256" s="198"/>
      <c r="P256" s="198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195"/>
      <c r="AC256" s="195"/>
      <c r="AD256" s="195"/>
      <c r="AE256" s="19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</row>
    <row r="257" spans="1:7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194"/>
      <c r="N257" s="194"/>
      <c r="O257" s="198"/>
      <c r="P257" s="198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195"/>
      <c r="AC257" s="195"/>
      <c r="AD257" s="195"/>
      <c r="AE257" s="19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</row>
    <row r="258" spans="1:7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194"/>
      <c r="N258" s="194"/>
      <c r="O258" s="198"/>
      <c r="P258" s="198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195"/>
      <c r="AC258" s="195"/>
      <c r="AD258" s="195"/>
      <c r="AE258" s="19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</row>
    <row r="259" spans="1:7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194"/>
      <c r="N259" s="194"/>
      <c r="O259" s="198"/>
      <c r="P259" s="198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195"/>
      <c r="AC259" s="195"/>
      <c r="AD259" s="195"/>
      <c r="AE259" s="19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</row>
    <row r="260" spans="1:7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194"/>
      <c r="N260" s="194"/>
      <c r="O260" s="198"/>
      <c r="P260" s="198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195"/>
      <c r="AC260" s="195"/>
      <c r="AD260" s="195"/>
      <c r="AE260" s="19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</row>
    <row r="261" spans="1:7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194"/>
      <c r="N261" s="194"/>
      <c r="O261" s="198"/>
      <c r="P261" s="198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195"/>
      <c r="AC261" s="195"/>
      <c r="AD261" s="195"/>
      <c r="AE261" s="19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</row>
    <row r="262" spans="1:7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194"/>
      <c r="N262" s="194"/>
      <c r="O262" s="198"/>
      <c r="P262" s="198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195"/>
      <c r="AC262" s="195"/>
      <c r="AD262" s="195"/>
      <c r="AE262" s="19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</row>
    <row r="263" spans="1:7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194"/>
      <c r="N263" s="194"/>
      <c r="O263" s="198"/>
      <c r="P263" s="198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195"/>
      <c r="AC263" s="195"/>
      <c r="AD263" s="195"/>
      <c r="AE263" s="19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</row>
    <row r="264" spans="1:7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194"/>
      <c r="N264" s="194"/>
      <c r="O264" s="198"/>
      <c r="P264" s="198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195"/>
      <c r="AC264" s="195"/>
      <c r="AD264" s="195"/>
      <c r="AE264" s="19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</row>
    <row r="265" spans="1:7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194"/>
      <c r="N265" s="194"/>
      <c r="O265" s="198"/>
      <c r="P265" s="198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195"/>
      <c r="AC265" s="195"/>
      <c r="AD265" s="195"/>
      <c r="AE265" s="19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</row>
    <row r="266" spans="1:7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194"/>
      <c r="N266" s="194"/>
      <c r="O266" s="198"/>
      <c r="P266" s="198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195"/>
      <c r="AC266" s="195"/>
      <c r="AD266" s="195"/>
      <c r="AE266" s="19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</row>
    <row r="267" spans="1:7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194"/>
      <c r="N267" s="194"/>
      <c r="O267" s="198"/>
      <c r="P267" s="198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195"/>
      <c r="AC267" s="195"/>
      <c r="AD267" s="195"/>
      <c r="AE267" s="19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</row>
    <row r="268" spans="1:7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194"/>
      <c r="N268" s="194"/>
      <c r="O268" s="198"/>
      <c r="P268" s="198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195"/>
      <c r="AC268" s="195"/>
      <c r="AD268" s="195"/>
      <c r="AE268" s="19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</row>
    <row r="269" spans="1:7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194"/>
      <c r="N269" s="194"/>
      <c r="O269" s="198"/>
      <c r="P269" s="198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195"/>
      <c r="AC269" s="195"/>
      <c r="AD269" s="195"/>
      <c r="AE269" s="19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</row>
    <row r="270" spans="1:7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194"/>
      <c r="N270" s="194"/>
      <c r="O270" s="198"/>
      <c r="P270" s="198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195"/>
      <c r="AC270" s="195"/>
      <c r="AD270" s="195"/>
      <c r="AE270" s="19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</row>
    <row r="271" spans="1:7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194"/>
      <c r="N271" s="194"/>
      <c r="O271" s="198"/>
      <c r="P271" s="198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195"/>
      <c r="AC271" s="195"/>
      <c r="AD271" s="195"/>
      <c r="AE271" s="19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</row>
    <row r="272" spans="1:7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194"/>
      <c r="N272" s="194"/>
      <c r="O272" s="198"/>
      <c r="P272" s="198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195"/>
      <c r="AC272" s="195"/>
      <c r="AD272" s="195"/>
      <c r="AE272" s="19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</row>
    <row r="273" spans="1:7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194"/>
      <c r="N273" s="194"/>
      <c r="O273" s="198"/>
      <c r="P273" s="198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195"/>
      <c r="AC273" s="195"/>
      <c r="AD273" s="195"/>
      <c r="AE273" s="19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</row>
    <row r="274" spans="1:7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194"/>
      <c r="N274" s="194"/>
      <c r="O274" s="198"/>
      <c r="P274" s="198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195"/>
      <c r="AC274" s="195"/>
      <c r="AD274" s="195"/>
      <c r="AE274" s="19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</row>
    <row r="275" spans="1:7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194"/>
      <c r="N275" s="194"/>
      <c r="O275" s="198"/>
      <c r="P275" s="198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195"/>
      <c r="AC275" s="195"/>
      <c r="AD275" s="195"/>
      <c r="AE275" s="19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</row>
    <row r="276" spans="1:7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194"/>
      <c r="N276" s="194"/>
      <c r="O276" s="198"/>
      <c r="P276" s="198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195"/>
      <c r="AC276" s="195"/>
      <c r="AD276" s="195"/>
      <c r="AE276" s="19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</row>
    <row r="277" spans="1:7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194"/>
      <c r="N277" s="194"/>
      <c r="O277" s="198"/>
      <c r="P277" s="198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195"/>
      <c r="AC277" s="195"/>
      <c r="AD277" s="195"/>
      <c r="AE277" s="19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</row>
    <row r="278" spans="1:7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194"/>
      <c r="N278" s="194"/>
      <c r="O278" s="198"/>
      <c r="P278" s="198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195"/>
      <c r="AC278" s="195"/>
      <c r="AD278" s="195"/>
      <c r="AE278" s="19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</row>
    <row r="279" spans="1:7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194"/>
      <c r="N279" s="194"/>
      <c r="O279" s="198"/>
      <c r="P279" s="198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195"/>
      <c r="AC279" s="195"/>
      <c r="AD279" s="195"/>
      <c r="AE279" s="19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</row>
    <row r="280" spans="1:7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194"/>
      <c r="N280" s="194"/>
      <c r="O280" s="198"/>
      <c r="P280" s="198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195"/>
      <c r="AC280" s="195"/>
      <c r="AD280" s="195"/>
      <c r="AE280" s="19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</row>
    <row r="281" spans="1:7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194"/>
      <c r="N281" s="194"/>
      <c r="O281" s="198"/>
      <c r="P281" s="198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195"/>
      <c r="AC281" s="195"/>
      <c r="AD281" s="195"/>
      <c r="AE281" s="19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</row>
    <row r="282" spans="1:7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194"/>
      <c r="N282" s="194"/>
      <c r="O282" s="198"/>
      <c r="P282" s="198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195"/>
      <c r="AC282" s="195"/>
      <c r="AD282" s="195"/>
      <c r="AE282" s="19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</row>
    <row r="283" spans="1:7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194"/>
      <c r="N283" s="194"/>
      <c r="O283" s="198"/>
      <c r="P283" s="198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195"/>
      <c r="AC283" s="195"/>
      <c r="AD283" s="195"/>
      <c r="AE283" s="19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</row>
    <row r="284" spans="1:7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194"/>
      <c r="N284" s="194"/>
      <c r="O284" s="198"/>
      <c r="P284" s="198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195"/>
      <c r="AC284" s="195"/>
      <c r="AD284" s="195"/>
      <c r="AE284" s="19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</row>
    <row r="285" spans="1:7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194"/>
      <c r="N285" s="194"/>
      <c r="O285" s="198"/>
      <c r="P285" s="198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195"/>
      <c r="AC285" s="195"/>
      <c r="AD285" s="195"/>
      <c r="AE285" s="19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</row>
    <row r="286" spans="1:7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194"/>
      <c r="N286" s="194"/>
      <c r="O286" s="198"/>
      <c r="P286" s="198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195"/>
      <c r="AC286" s="195"/>
      <c r="AD286" s="195"/>
      <c r="AE286" s="19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</row>
    <row r="287" spans="1:7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194"/>
      <c r="N287" s="194"/>
      <c r="O287" s="198"/>
      <c r="P287" s="198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195"/>
      <c r="AC287" s="195"/>
      <c r="AD287" s="195"/>
      <c r="AE287" s="19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</row>
    <row r="288" spans="1:7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194"/>
      <c r="N288" s="194"/>
      <c r="O288" s="198"/>
      <c r="P288" s="198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195"/>
      <c r="AC288" s="195"/>
      <c r="AD288" s="195"/>
      <c r="AE288" s="19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</row>
    <row r="289" spans="1:7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194"/>
      <c r="N289" s="194"/>
      <c r="O289" s="198"/>
      <c r="P289" s="198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195"/>
      <c r="AC289" s="195"/>
      <c r="AD289" s="195"/>
      <c r="AE289" s="19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</row>
    <row r="290" spans="1:7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194"/>
      <c r="N290" s="194"/>
      <c r="O290" s="198"/>
      <c r="P290" s="198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195"/>
      <c r="AC290" s="195"/>
      <c r="AD290" s="195"/>
      <c r="AE290" s="19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</row>
    <row r="291" spans="1:7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194"/>
      <c r="N291" s="194"/>
      <c r="O291" s="198"/>
      <c r="P291" s="198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195"/>
      <c r="AC291" s="195"/>
      <c r="AD291" s="195"/>
      <c r="AE291" s="19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</row>
    <row r="292" spans="1:7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194"/>
      <c r="N292" s="194"/>
      <c r="O292" s="198"/>
      <c r="P292" s="198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195"/>
      <c r="AC292" s="195"/>
      <c r="AD292" s="195"/>
      <c r="AE292" s="19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</row>
    <row r="293" spans="1:7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194"/>
      <c r="N293" s="194"/>
      <c r="O293" s="198"/>
      <c r="P293" s="198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195"/>
      <c r="AC293" s="195"/>
      <c r="AD293" s="195"/>
      <c r="AE293" s="19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</row>
    <row r="294" spans="1:7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194"/>
      <c r="N294" s="194"/>
      <c r="O294" s="198"/>
      <c r="P294" s="198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195"/>
      <c r="AC294" s="195"/>
      <c r="AD294" s="195"/>
      <c r="AE294" s="19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</row>
    <row r="295" spans="1:7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194"/>
      <c r="N295" s="194"/>
      <c r="O295" s="198"/>
      <c r="P295" s="198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195"/>
      <c r="AC295" s="195"/>
      <c r="AD295" s="195"/>
      <c r="AE295" s="19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</row>
    <row r="296" spans="1:7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194"/>
      <c r="N296" s="194"/>
      <c r="O296" s="198"/>
      <c r="P296" s="198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195"/>
      <c r="AC296" s="195"/>
      <c r="AD296" s="195"/>
      <c r="AE296" s="19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</row>
    <row r="297" spans="1:7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194"/>
      <c r="N297" s="194"/>
      <c r="O297" s="198"/>
      <c r="P297" s="198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195"/>
      <c r="AC297" s="195"/>
      <c r="AD297" s="195"/>
      <c r="AE297" s="19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</row>
    <row r="298" spans="1:7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194"/>
      <c r="N298" s="194"/>
      <c r="O298" s="198"/>
      <c r="P298" s="198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195"/>
      <c r="AC298" s="195"/>
      <c r="AD298" s="195"/>
      <c r="AE298" s="19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</row>
    <row r="299" spans="1:7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194"/>
      <c r="N299" s="194"/>
      <c r="O299" s="198"/>
      <c r="P299" s="198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195"/>
      <c r="AC299" s="195"/>
      <c r="AD299" s="195"/>
      <c r="AE299" s="19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</row>
    <row r="300" spans="1:7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194"/>
      <c r="N300" s="194"/>
      <c r="O300" s="198"/>
      <c r="P300" s="198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195"/>
      <c r="AC300" s="195"/>
      <c r="AD300" s="195"/>
      <c r="AE300" s="19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</row>
    <row r="301" spans="1:7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194"/>
      <c r="N301" s="194"/>
      <c r="O301" s="198"/>
      <c r="P301" s="198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195"/>
      <c r="AC301" s="195"/>
      <c r="AD301" s="195"/>
      <c r="AE301" s="19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</row>
    <row r="302" spans="1:7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194"/>
      <c r="N302" s="194"/>
      <c r="O302" s="198"/>
      <c r="P302" s="198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195"/>
      <c r="AC302" s="195"/>
      <c r="AD302" s="195"/>
      <c r="AE302" s="19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</row>
    <row r="303" spans="1:7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194"/>
      <c r="N303" s="194"/>
      <c r="O303" s="198"/>
      <c r="P303" s="198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195"/>
      <c r="AC303" s="195"/>
      <c r="AD303" s="195"/>
      <c r="AE303" s="19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</row>
    <row r="304" spans="1:7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194"/>
      <c r="N304" s="194"/>
      <c r="O304" s="198"/>
      <c r="P304" s="198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195"/>
      <c r="AC304" s="195"/>
      <c r="AD304" s="195"/>
      <c r="AE304" s="19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</row>
    <row r="305" spans="1:7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194"/>
      <c r="N305" s="194"/>
      <c r="O305" s="198"/>
      <c r="P305" s="198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195"/>
      <c r="AC305" s="195"/>
      <c r="AD305" s="195"/>
      <c r="AE305" s="19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</row>
    <row r="306" spans="1:7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194"/>
      <c r="N306" s="194"/>
      <c r="O306" s="198"/>
      <c r="P306" s="198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195"/>
      <c r="AC306" s="195"/>
      <c r="AD306" s="195"/>
      <c r="AE306" s="19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</row>
    <row r="307" spans="1:7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194"/>
      <c r="N307" s="194"/>
      <c r="O307" s="198"/>
      <c r="P307" s="198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195"/>
      <c r="AC307" s="195"/>
      <c r="AD307" s="195"/>
      <c r="AE307" s="19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</row>
    <row r="308" spans="1:7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194"/>
      <c r="N308" s="194"/>
      <c r="O308" s="198"/>
      <c r="P308" s="198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195"/>
      <c r="AC308" s="195"/>
      <c r="AD308" s="195"/>
      <c r="AE308" s="19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</row>
    <row r="309" spans="1:7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194"/>
      <c r="N309" s="194"/>
      <c r="O309" s="198"/>
      <c r="P309" s="198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195"/>
      <c r="AC309" s="195"/>
      <c r="AD309" s="195"/>
      <c r="AE309" s="19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</row>
    <row r="310" spans="1:7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194"/>
      <c r="N310" s="194"/>
      <c r="O310" s="198"/>
      <c r="P310" s="198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195"/>
      <c r="AC310" s="195"/>
      <c r="AD310" s="195"/>
      <c r="AE310" s="19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</row>
    <row r="311" spans="1:7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194"/>
      <c r="N311" s="194"/>
      <c r="O311" s="198"/>
      <c r="P311" s="198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195"/>
      <c r="AC311" s="195"/>
      <c r="AD311" s="195"/>
      <c r="AE311" s="19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</row>
    <row r="312" spans="1:7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194"/>
      <c r="N312" s="194"/>
      <c r="O312" s="198"/>
      <c r="P312" s="198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195"/>
      <c r="AC312" s="195"/>
      <c r="AD312" s="195"/>
      <c r="AE312" s="19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</row>
    <row r="313" spans="1:7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194"/>
      <c r="N313" s="194"/>
      <c r="O313" s="198"/>
      <c r="P313" s="198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195"/>
      <c r="AC313" s="195"/>
      <c r="AD313" s="195"/>
      <c r="AE313" s="19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</row>
    <row r="314" spans="1:7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194"/>
      <c r="N314" s="194"/>
      <c r="O314" s="198"/>
      <c r="P314" s="198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195"/>
      <c r="AC314" s="195"/>
      <c r="AD314" s="195"/>
      <c r="AE314" s="19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</row>
    <row r="315" spans="1:7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194"/>
      <c r="N315" s="194"/>
      <c r="O315" s="198"/>
      <c r="P315" s="198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195"/>
      <c r="AC315" s="195"/>
      <c r="AD315" s="195"/>
      <c r="AE315" s="19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</row>
    <row r="316" spans="1:7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194"/>
      <c r="N316" s="194"/>
      <c r="O316" s="198"/>
      <c r="P316" s="198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195"/>
      <c r="AC316" s="195"/>
      <c r="AD316" s="195"/>
      <c r="AE316" s="19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</row>
    <row r="317" spans="1:7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194"/>
      <c r="N317" s="194"/>
      <c r="O317" s="198"/>
      <c r="P317" s="198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195"/>
      <c r="AC317" s="195"/>
      <c r="AD317" s="195"/>
      <c r="AE317" s="19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</row>
    <row r="318" spans="1:7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194"/>
      <c r="N318" s="194"/>
      <c r="O318" s="198"/>
      <c r="P318" s="198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195"/>
      <c r="AC318" s="195"/>
      <c r="AD318" s="195"/>
      <c r="AE318" s="19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</row>
    <row r="319" spans="1:7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194"/>
      <c r="N319" s="194"/>
      <c r="O319" s="198"/>
      <c r="P319" s="198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195"/>
      <c r="AC319" s="195"/>
      <c r="AD319" s="195"/>
      <c r="AE319" s="19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</row>
    <row r="320" spans="1:7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194"/>
      <c r="N320" s="194"/>
      <c r="O320" s="198"/>
      <c r="P320" s="198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195"/>
      <c r="AC320" s="195"/>
      <c r="AD320" s="195"/>
      <c r="AE320" s="19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</row>
    <row r="321" spans="1:7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194"/>
      <c r="N321" s="194"/>
      <c r="O321" s="198"/>
      <c r="P321" s="198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195"/>
      <c r="AC321" s="195"/>
      <c r="AD321" s="195"/>
      <c r="AE321" s="19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</row>
    <row r="322" spans="1:7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194"/>
      <c r="N322" s="194"/>
      <c r="O322" s="198"/>
      <c r="P322" s="198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195"/>
      <c r="AC322" s="195"/>
      <c r="AD322" s="195"/>
      <c r="AE322" s="19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</row>
    <row r="323" spans="1:7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194"/>
      <c r="N323" s="194"/>
      <c r="O323" s="198"/>
      <c r="P323" s="198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195"/>
      <c r="AC323" s="195"/>
      <c r="AD323" s="195"/>
      <c r="AE323" s="19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</row>
    <row r="324" spans="1:7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94"/>
      <c r="N324" s="194"/>
      <c r="O324" s="198"/>
      <c r="P324" s="198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195"/>
      <c r="AC324" s="195"/>
      <c r="AD324" s="195"/>
      <c r="AE324" s="19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</row>
    <row r="325" spans="1:7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194"/>
      <c r="N325" s="194"/>
      <c r="O325" s="198"/>
      <c r="P325" s="198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195"/>
      <c r="AC325" s="195"/>
      <c r="AD325" s="195"/>
      <c r="AE325" s="19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</row>
    <row r="326" spans="1:7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194"/>
      <c r="N326" s="194"/>
      <c r="O326" s="198"/>
      <c r="P326" s="198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195"/>
      <c r="AC326" s="195"/>
      <c r="AD326" s="195"/>
      <c r="AE326" s="19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</row>
    <row r="327" spans="1:7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194"/>
      <c r="N327" s="194"/>
      <c r="O327" s="198"/>
      <c r="P327" s="198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195"/>
      <c r="AC327" s="195"/>
      <c r="AD327" s="195"/>
      <c r="AE327" s="19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</row>
    <row r="328" spans="1:7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194"/>
      <c r="N328" s="194"/>
      <c r="O328" s="198"/>
      <c r="P328" s="198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195"/>
      <c r="AC328" s="195"/>
      <c r="AD328" s="195"/>
      <c r="AE328" s="19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</row>
    <row r="329" spans="1:7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194"/>
      <c r="N329" s="194"/>
      <c r="O329" s="198"/>
      <c r="P329" s="198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195"/>
      <c r="AC329" s="195"/>
      <c r="AD329" s="195"/>
      <c r="AE329" s="19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</row>
    <row r="330" spans="1:7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194"/>
      <c r="N330" s="194"/>
      <c r="O330" s="198"/>
      <c r="P330" s="198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195"/>
      <c r="AC330" s="195"/>
      <c r="AD330" s="195"/>
      <c r="AE330" s="19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</row>
    <row r="331" spans="1:7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194"/>
      <c r="N331" s="194"/>
      <c r="O331" s="198"/>
      <c r="P331" s="198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195"/>
      <c r="AC331" s="195"/>
      <c r="AD331" s="195"/>
      <c r="AE331" s="19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</row>
    <row r="332" spans="1:7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194"/>
      <c r="N332" s="194"/>
      <c r="O332" s="198"/>
      <c r="P332" s="198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195"/>
      <c r="AC332" s="195"/>
      <c r="AD332" s="195"/>
      <c r="AE332" s="19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</row>
    <row r="333" spans="1:7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194"/>
      <c r="N333" s="194"/>
      <c r="O333" s="198"/>
      <c r="P333" s="198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195"/>
      <c r="AC333" s="195"/>
      <c r="AD333" s="195"/>
      <c r="AE333" s="19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</row>
    <row r="334" spans="1:7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194"/>
      <c r="N334" s="194"/>
      <c r="O334" s="198"/>
      <c r="P334" s="198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195"/>
      <c r="AC334" s="195"/>
      <c r="AD334" s="195"/>
      <c r="AE334" s="19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</row>
    <row r="335" spans="1:7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194"/>
      <c r="N335" s="194"/>
      <c r="O335" s="198"/>
      <c r="P335" s="198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195"/>
      <c r="AC335" s="195"/>
      <c r="AD335" s="195"/>
      <c r="AE335" s="19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</row>
    <row r="336" spans="1:7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194"/>
      <c r="N336" s="194"/>
      <c r="O336" s="198"/>
      <c r="P336" s="198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195"/>
      <c r="AC336" s="195"/>
      <c r="AD336" s="195"/>
      <c r="AE336" s="19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</row>
    <row r="337" spans="1:7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194"/>
      <c r="N337" s="194"/>
      <c r="O337" s="198"/>
      <c r="P337" s="198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195"/>
      <c r="AC337" s="195"/>
      <c r="AD337" s="195"/>
      <c r="AE337" s="19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</row>
    <row r="338" spans="1:7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194"/>
      <c r="N338" s="194"/>
      <c r="O338" s="198"/>
      <c r="P338" s="198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195"/>
      <c r="AC338" s="195"/>
      <c r="AD338" s="195"/>
      <c r="AE338" s="19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</row>
    <row r="339" spans="1:7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194"/>
      <c r="N339" s="194"/>
      <c r="O339" s="198"/>
      <c r="P339" s="198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195"/>
      <c r="AC339" s="195"/>
      <c r="AD339" s="195"/>
      <c r="AE339" s="19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</row>
    <row r="340" spans="1:7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194"/>
      <c r="N340" s="194"/>
      <c r="O340" s="198"/>
      <c r="P340" s="198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195"/>
      <c r="AC340" s="195"/>
      <c r="AD340" s="195"/>
      <c r="AE340" s="19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</row>
    <row r="341" spans="1:7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194"/>
      <c r="N341" s="194"/>
      <c r="O341" s="198"/>
      <c r="P341" s="198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195"/>
      <c r="AC341" s="195"/>
      <c r="AD341" s="195"/>
      <c r="AE341" s="19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</row>
    <row r="342" spans="1:7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194"/>
      <c r="N342" s="194"/>
      <c r="O342" s="198"/>
      <c r="P342" s="198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195"/>
      <c r="AC342" s="195"/>
      <c r="AD342" s="195"/>
      <c r="AE342" s="19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</row>
    <row r="343" spans="1:7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194"/>
      <c r="N343" s="194"/>
      <c r="O343" s="198"/>
      <c r="P343" s="198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195"/>
      <c r="AC343" s="195"/>
      <c r="AD343" s="195"/>
      <c r="AE343" s="19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</row>
    <row r="344" spans="1:7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194"/>
      <c r="N344" s="194"/>
      <c r="O344" s="198"/>
      <c r="P344" s="198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195"/>
      <c r="AC344" s="195"/>
      <c r="AD344" s="195"/>
      <c r="AE344" s="19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</row>
    <row r="345" spans="1:7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194"/>
      <c r="N345" s="194"/>
      <c r="O345" s="198"/>
      <c r="P345" s="198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195"/>
      <c r="AC345" s="195"/>
      <c r="AD345" s="195"/>
      <c r="AE345" s="19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</row>
    <row r="346" spans="1:7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194"/>
      <c r="N346" s="194"/>
      <c r="O346" s="198"/>
      <c r="P346" s="198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195"/>
      <c r="AC346" s="195"/>
      <c r="AD346" s="195"/>
      <c r="AE346" s="19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</row>
    <row r="347" spans="1:7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194"/>
      <c r="N347" s="194"/>
      <c r="O347" s="198"/>
      <c r="P347" s="198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195"/>
      <c r="AC347" s="195"/>
      <c r="AD347" s="195"/>
      <c r="AE347" s="19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</row>
    <row r="348" spans="1:7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194"/>
      <c r="N348" s="194"/>
      <c r="O348" s="198"/>
      <c r="P348" s="198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195"/>
      <c r="AC348" s="195"/>
      <c r="AD348" s="195"/>
      <c r="AE348" s="19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</row>
    <row r="349" spans="1:7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194"/>
      <c r="N349" s="194"/>
      <c r="O349" s="198"/>
      <c r="P349" s="198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195"/>
      <c r="AC349" s="195"/>
      <c r="AD349" s="195"/>
      <c r="AE349" s="19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</row>
    <row r="350" spans="1:7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194"/>
      <c r="N350" s="194"/>
      <c r="O350" s="198"/>
      <c r="P350" s="198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195"/>
      <c r="AC350" s="195"/>
      <c r="AD350" s="195"/>
      <c r="AE350" s="19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</row>
    <row r="351" spans="1:7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194"/>
      <c r="N351" s="194"/>
      <c r="O351" s="198"/>
      <c r="P351" s="198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195"/>
      <c r="AC351" s="195"/>
      <c r="AD351" s="195"/>
      <c r="AE351" s="19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</row>
    <row r="352" spans="1:7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194"/>
      <c r="N352" s="194"/>
      <c r="O352" s="198"/>
      <c r="P352" s="198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195"/>
      <c r="AC352" s="195"/>
      <c r="AD352" s="195"/>
      <c r="AE352" s="19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</row>
    <row r="353" spans="1:7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194"/>
      <c r="N353" s="194"/>
      <c r="O353" s="198"/>
      <c r="P353" s="198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195"/>
      <c r="AC353" s="195"/>
      <c r="AD353" s="195"/>
      <c r="AE353" s="19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</row>
    <row r="354" spans="1:7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194"/>
      <c r="N354" s="194"/>
      <c r="O354" s="198"/>
      <c r="P354" s="198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195"/>
      <c r="AC354" s="195"/>
      <c r="AD354" s="195"/>
      <c r="AE354" s="19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</row>
    <row r="355" spans="1:7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194"/>
      <c r="N355" s="194"/>
      <c r="O355" s="198"/>
      <c r="P355" s="198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195"/>
      <c r="AC355" s="195"/>
      <c r="AD355" s="195"/>
      <c r="AE355" s="19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</row>
    <row r="356" spans="1:7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194"/>
      <c r="N356" s="194"/>
      <c r="O356" s="198"/>
      <c r="P356" s="198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195"/>
      <c r="AC356" s="195"/>
      <c r="AD356" s="195"/>
      <c r="AE356" s="19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</row>
    <row r="357" spans="1:7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194"/>
      <c r="N357" s="194"/>
      <c r="O357" s="198"/>
      <c r="P357" s="198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195"/>
      <c r="AC357" s="195"/>
      <c r="AD357" s="195"/>
      <c r="AE357" s="19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</row>
    <row r="358" spans="1:7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194"/>
      <c r="N358" s="194"/>
      <c r="O358" s="198"/>
      <c r="P358" s="198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195"/>
      <c r="AC358" s="195"/>
      <c r="AD358" s="195"/>
      <c r="AE358" s="19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</row>
    <row r="359" spans="1:7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194"/>
      <c r="N359" s="194"/>
      <c r="O359" s="198"/>
      <c r="P359" s="198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195"/>
      <c r="AC359" s="195"/>
      <c r="AD359" s="195"/>
      <c r="AE359" s="19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</row>
    <row r="360" spans="1:7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194"/>
      <c r="N360" s="194"/>
      <c r="O360" s="198"/>
      <c r="P360" s="198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195"/>
      <c r="AC360" s="195"/>
      <c r="AD360" s="195"/>
      <c r="AE360" s="19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</row>
    <row r="361" spans="1:7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194"/>
      <c r="N361" s="194"/>
      <c r="O361" s="198"/>
      <c r="P361" s="198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195"/>
      <c r="AC361" s="195"/>
      <c r="AD361" s="195"/>
      <c r="AE361" s="19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</row>
    <row r="362" spans="1:7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194"/>
      <c r="N362" s="194"/>
      <c r="O362" s="198"/>
      <c r="P362" s="198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195"/>
      <c r="AC362" s="195"/>
      <c r="AD362" s="195"/>
      <c r="AE362" s="19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</row>
    <row r="363" spans="1:7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194"/>
      <c r="N363" s="194"/>
      <c r="O363" s="198"/>
      <c r="P363" s="198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195"/>
      <c r="AC363" s="195"/>
      <c r="AD363" s="195"/>
      <c r="AE363" s="19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</row>
    <row r="364" spans="1:7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194"/>
      <c r="N364" s="194"/>
      <c r="O364" s="198"/>
      <c r="P364" s="198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195"/>
      <c r="AC364" s="195"/>
      <c r="AD364" s="195"/>
      <c r="AE364" s="19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</row>
    <row r="365" spans="1:7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194"/>
      <c r="N365" s="194"/>
      <c r="O365" s="198"/>
      <c r="P365" s="198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195"/>
      <c r="AC365" s="195"/>
      <c r="AD365" s="195"/>
      <c r="AE365" s="19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</row>
    <row r="366" spans="1:7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194"/>
      <c r="N366" s="194"/>
      <c r="O366" s="198"/>
      <c r="P366" s="198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195"/>
      <c r="AC366" s="195"/>
      <c r="AD366" s="195"/>
      <c r="AE366" s="19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</row>
    <row r="367" spans="1:7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194"/>
      <c r="N367" s="194"/>
      <c r="O367" s="198"/>
      <c r="P367" s="198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195"/>
      <c r="AC367" s="195"/>
      <c r="AD367" s="195"/>
      <c r="AE367" s="19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</row>
    <row r="368" spans="1:7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194"/>
      <c r="N368" s="194"/>
      <c r="O368" s="198"/>
      <c r="P368" s="198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195"/>
      <c r="AC368" s="195"/>
      <c r="AD368" s="195"/>
      <c r="AE368" s="19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</row>
    <row r="369" spans="1:7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194"/>
      <c r="N369" s="194"/>
      <c r="O369" s="198"/>
      <c r="P369" s="198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195"/>
      <c r="AC369" s="195"/>
      <c r="AD369" s="195"/>
      <c r="AE369" s="19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</row>
    <row r="370" spans="1:7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194"/>
      <c r="N370" s="194"/>
      <c r="O370" s="198"/>
      <c r="P370" s="198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195"/>
      <c r="AC370" s="195"/>
      <c r="AD370" s="195"/>
      <c r="AE370" s="19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</row>
    <row r="371" spans="1:7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194"/>
      <c r="N371" s="194"/>
      <c r="O371" s="198"/>
      <c r="P371" s="198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195"/>
      <c r="AC371" s="195"/>
      <c r="AD371" s="195"/>
      <c r="AE371" s="19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</row>
    <row r="372" spans="1:7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194"/>
      <c r="N372" s="194"/>
      <c r="O372" s="198"/>
      <c r="P372" s="198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195"/>
      <c r="AC372" s="195"/>
      <c r="AD372" s="195"/>
      <c r="AE372" s="19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</row>
    <row r="373" spans="1:7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194"/>
      <c r="N373" s="194"/>
      <c r="O373" s="198"/>
      <c r="P373" s="198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195"/>
      <c r="AC373" s="195"/>
      <c r="AD373" s="195"/>
      <c r="AE373" s="19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</row>
    <row r="374" spans="1:7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194"/>
      <c r="N374" s="194"/>
      <c r="O374" s="198"/>
      <c r="P374" s="198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195"/>
      <c r="AC374" s="195"/>
      <c r="AD374" s="195"/>
      <c r="AE374" s="19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</row>
    <row r="375" spans="1:7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194"/>
      <c r="N375" s="194"/>
      <c r="O375" s="198"/>
      <c r="P375" s="198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195"/>
      <c r="AC375" s="195"/>
      <c r="AD375" s="195"/>
      <c r="AE375" s="19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</row>
    <row r="376" spans="1:7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194"/>
      <c r="N376" s="194"/>
      <c r="O376" s="198"/>
      <c r="P376" s="198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195"/>
      <c r="AC376" s="195"/>
      <c r="AD376" s="195"/>
      <c r="AE376" s="19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</row>
    <row r="377" spans="1:7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194"/>
      <c r="N377" s="194"/>
      <c r="O377" s="198"/>
      <c r="P377" s="198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195"/>
      <c r="AC377" s="195"/>
      <c r="AD377" s="195"/>
      <c r="AE377" s="19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</row>
    <row r="378" spans="1:7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194"/>
      <c r="N378" s="194"/>
      <c r="O378" s="198"/>
      <c r="P378" s="198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195"/>
      <c r="AC378" s="195"/>
      <c r="AD378" s="195"/>
      <c r="AE378" s="19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</row>
    <row r="379" spans="1:7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194"/>
      <c r="N379" s="194"/>
      <c r="O379" s="198"/>
      <c r="P379" s="198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195"/>
      <c r="AC379" s="195"/>
      <c r="AD379" s="195"/>
      <c r="AE379" s="19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</row>
    <row r="380" spans="1:7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194"/>
      <c r="N380" s="194"/>
      <c r="O380" s="198"/>
      <c r="P380" s="198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195"/>
      <c r="AC380" s="195"/>
      <c r="AD380" s="195"/>
      <c r="AE380" s="19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</row>
    <row r="381" spans="1:7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194"/>
      <c r="N381" s="194"/>
      <c r="O381" s="198"/>
      <c r="P381" s="198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195"/>
      <c r="AC381" s="195"/>
      <c r="AD381" s="195"/>
      <c r="AE381" s="19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</row>
    <row r="382" spans="1:7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194"/>
      <c r="N382" s="194"/>
      <c r="O382" s="198"/>
      <c r="P382" s="198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195"/>
      <c r="AC382" s="195"/>
      <c r="AD382" s="195"/>
      <c r="AE382" s="19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</row>
    <row r="383" spans="1:7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194"/>
      <c r="N383" s="194"/>
      <c r="O383" s="198"/>
      <c r="P383" s="198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195"/>
      <c r="AC383" s="195"/>
      <c r="AD383" s="195"/>
      <c r="AE383" s="19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</row>
    <row r="384" spans="1:7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194"/>
      <c r="N384" s="194"/>
      <c r="O384" s="198"/>
      <c r="P384" s="198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195"/>
      <c r="AC384" s="195"/>
      <c r="AD384" s="195"/>
      <c r="AE384" s="19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</row>
    <row r="385" spans="1:7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194"/>
      <c r="N385" s="194"/>
      <c r="O385" s="198"/>
      <c r="P385" s="198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195"/>
      <c r="AC385" s="195"/>
      <c r="AD385" s="195"/>
      <c r="AE385" s="19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</row>
    <row r="386" spans="1:7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194"/>
      <c r="N386" s="194"/>
      <c r="O386" s="198"/>
      <c r="P386" s="198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195"/>
      <c r="AC386" s="195"/>
      <c r="AD386" s="195"/>
      <c r="AE386" s="19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</row>
    <row r="387" spans="1:7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194"/>
      <c r="N387" s="194"/>
      <c r="O387" s="198"/>
      <c r="P387" s="198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195"/>
      <c r="AC387" s="195"/>
      <c r="AD387" s="195"/>
      <c r="AE387" s="19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</row>
    <row r="388" spans="1:7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194"/>
      <c r="N388" s="194"/>
      <c r="O388" s="198"/>
      <c r="P388" s="198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195"/>
      <c r="AC388" s="195"/>
      <c r="AD388" s="195"/>
      <c r="AE388" s="19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</row>
    <row r="389" spans="1:7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194"/>
      <c r="N389" s="194"/>
      <c r="O389" s="198"/>
      <c r="P389" s="198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195"/>
      <c r="AC389" s="195"/>
      <c r="AD389" s="195"/>
      <c r="AE389" s="19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</row>
    <row r="390" spans="1:7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194"/>
      <c r="N390" s="194"/>
      <c r="O390" s="198"/>
      <c r="P390" s="198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195"/>
      <c r="AC390" s="195"/>
      <c r="AD390" s="195"/>
      <c r="AE390" s="19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</row>
    <row r="391" spans="1:7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194"/>
      <c r="N391" s="194"/>
      <c r="O391" s="198"/>
      <c r="P391" s="198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195"/>
      <c r="AC391" s="195"/>
      <c r="AD391" s="195"/>
      <c r="AE391" s="19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</row>
    <row r="392" spans="1:7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194"/>
      <c r="N392" s="194"/>
      <c r="O392" s="198"/>
      <c r="P392" s="198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195"/>
      <c r="AC392" s="195"/>
      <c r="AD392" s="195"/>
      <c r="AE392" s="19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</row>
    <row r="393" spans="1:7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194"/>
      <c r="N393" s="194"/>
      <c r="O393" s="198"/>
      <c r="P393" s="198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195"/>
      <c r="AC393" s="195"/>
      <c r="AD393" s="195"/>
      <c r="AE393" s="19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</row>
    <row r="394" spans="1:7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194"/>
      <c r="N394" s="194"/>
      <c r="O394" s="198"/>
      <c r="P394" s="198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195"/>
      <c r="AC394" s="195"/>
      <c r="AD394" s="195"/>
      <c r="AE394" s="19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</row>
    <row r="395" spans="1:7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194"/>
      <c r="N395" s="194"/>
      <c r="O395" s="198"/>
      <c r="P395" s="198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195"/>
      <c r="AC395" s="195"/>
      <c r="AD395" s="195"/>
      <c r="AE395" s="19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</row>
    <row r="396" spans="1:7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194"/>
      <c r="N396" s="194"/>
      <c r="O396" s="198"/>
      <c r="P396" s="198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195"/>
      <c r="AC396" s="195"/>
      <c r="AD396" s="195"/>
      <c r="AE396" s="19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</row>
    <row r="397" spans="1:7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194"/>
      <c r="N397" s="194"/>
      <c r="O397" s="198"/>
      <c r="P397" s="198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195"/>
      <c r="AC397" s="195"/>
      <c r="AD397" s="195"/>
      <c r="AE397" s="19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</row>
    <row r="398" spans="1:7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194"/>
      <c r="N398" s="194"/>
      <c r="O398" s="198"/>
      <c r="P398" s="198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195"/>
      <c r="AC398" s="195"/>
      <c r="AD398" s="195"/>
      <c r="AE398" s="19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</row>
    <row r="399" spans="1:7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194"/>
      <c r="N399" s="194"/>
      <c r="O399" s="198"/>
      <c r="P399" s="198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195"/>
      <c r="AC399" s="195"/>
      <c r="AD399" s="195"/>
      <c r="AE399" s="19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</row>
    <row r="400" spans="1:7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194"/>
      <c r="N400" s="194"/>
      <c r="O400" s="198"/>
      <c r="P400" s="198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195"/>
      <c r="AC400" s="195"/>
      <c r="AD400" s="195"/>
      <c r="AE400" s="19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</row>
    <row r="401" spans="1:7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194"/>
      <c r="N401" s="194"/>
      <c r="O401" s="198"/>
      <c r="P401" s="198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195"/>
      <c r="AC401" s="195"/>
      <c r="AD401" s="195"/>
      <c r="AE401" s="19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</row>
    <row r="402" spans="1:7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194"/>
      <c r="N402" s="194"/>
      <c r="O402" s="198"/>
      <c r="P402" s="198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195"/>
      <c r="AC402" s="195"/>
      <c r="AD402" s="195"/>
      <c r="AE402" s="19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</row>
    <row r="403" spans="1:7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194"/>
      <c r="N403" s="194"/>
      <c r="O403" s="198"/>
      <c r="P403" s="198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195"/>
      <c r="AC403" s="195"/>
      <c r="AD403" s="195"/>
      <c r="AE403" s="19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</row>
    <row r="404" spans="1:7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194"/>
      <c r="N404" s="194"/>
      <c r="O404" s="198"/>
      <c r="P404" s="198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195"/>
      <c r="AC404" s="195"/>
      <c r="AD404" s="195"/>
      <c r="AE404" s="19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</row>
    <row r="405" spans="1:7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194"/>
      <c r="N405" s="194"/>
      <c r="O405" s="198"/>
      <c r="P405" s="198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195"/>
      <c r="AC405" s="195"/>
      <c r="AD405" s="195"/>
      <c r="AE405" s="19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</row>
    <row r="406" spans="1:7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194"/>
      <c r="N406" s="194"/>
      <c r="O406" s="198"/>
      <c r="P406" s="198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195"/>
      <c r="AC406" s="195"/>
      <c r="AD406" s="195"/>
      <c r="AE406" s="19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</row>
    <row r="407" spans="1:7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194"/>
      <c r="N407" s="194"/>
      <c r="O407" s="198"/>
      <c r="P407" s="198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195"/>
      <c r="AC407" s="195"/>
      <c r="AD407" s="195"/>
      <c r="AE407" s="19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</row>
    <row r="408" spans="1:7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194"/>
      <c r="N408" s="194"/>
      <c r="O408" s="198"/>
      <c r="P408" s="198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195"/>
      <c r="AC408" s="195"/>
      <c r="AD408" s="195"/>
      <c r="AE408" s="19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</row>
    <row r="409" spans="1:7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194"/>
      <c r="N409" s="194"/>
      <c r="O409" s="198"/>
      <c r="P409" s="198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195"/>
      <c r="AC409" s="195"/>
      <c r="AD409" s="195"/>
      <c r="AE409" s="19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</row>
    <row r="410" spans="1:7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194"/>
      <c r="N410" s="194"/>
      <c r="O410" s="198"/>
      <c r="P410" s="198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195"/>
      <c r="AC410" s="195"/>
      <c r="AD410" s="195"/>
      <c r="AE410" s="19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</row>
    <row r="411" spans="1:7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194"/>
      <c r="N411" s="194"/>
      <c r="O411" s="198"/>
      <c r="P411" s="198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195"/>
      <c r="AC411" s="195"/>
      <c r="AD411" s="195"/>
      <c r="AE411" s="19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</row>
    <row r="412" spans="1:7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194"/>
      <c r="N412" s="194"/>
      <c r="O412" s="198"/>
      <c r="P412" s="198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195"/>
      <c r="AC412" s="195"/>
      <c r="AD412" s="195"/>
      <c r="AE412" s="19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</row>
    <row r="413" spans="1:7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194"/>
      <c r="N413" s="194"/>
      <c r="O413" s="198"/>
      <c r="P413" s="198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195"/>
      <c r="AC413" s="195"/>
      <c r="AD413" s="195"/>
      <c r="AE413" s="19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</row>
    <row r="414" spans="1:7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194"/>
      <c r="N414" s="194"/>
      <c r="O414" s="198"/>
      <c r="P414" s="198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195"/>
      <c r="AC414" s="195"/>
      <c r="AD414" s="195"/>
      <c r="AE414" s="19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</row>
    <row r="415" spans="1:7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194"/>
      <c r="N415" s="194"/>
      <c r="O415" s="198"/>
      <c r="P415" s="198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195"/>
      <c r="AC415" s="195"/>
      <c r="AD415" s="195"/>
      <c r="AE415" s="19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</row>
    <row r="416" spans="1:7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194"/>
      <c r="N416" s="194"/>
      <c r="O416" s="198"/>
      <c r="P416" s="198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195"/>
      <c r="AC416" s="195"/>
      <c r="AD416" s="195"/>
      <c r="AE416" s="19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</row>
    <row r="417" spans="1:7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194"/>
      <c r="N417" s="194"/>
      <c r="O417" s="198"/>
      <c r="P417" s="198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195"/>
      <c r="AC417" s="195"/>
      <c r="AD417" s="195"/>
      <c r="AE417" s="19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</row>
    <row r="418" spans="1:7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194"/>
      <c r="N418" s="194"/>
      <c r="O418" s="198"/>
      <c r="P418" s="198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195"/>
      <c r="AC418" s="195"/>
      <c r="AD418" s="195"/>
      <c r="AE418" s="19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</row>
    <row r="419" spans="1:7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194"/>
      <c r="N419" s="194"/>
      <c r="O419" s="198"/>
      <c r="P419" s="198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195"/>
      <c r="AC419" s="195"/>
      <c r="AD419" s="195"/>
      <c r="AE419" s="19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</row>
    <row r="420" spans="1:7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194"/>
      <c r="N420" s="194"/>
      <c r="O420" s="198"/>
      <c r="P420" s="198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195"/>
      <c r="AC420" s="195"/>
      <c r="AD420" s="195"/>
      <c r="AE420" s="19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</row>
    <row r="421" spans="1:7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194"/>
      <c r="N421" s="194"/>
      <c r="O421" s="198"/>
      <c r="P421" s="198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195"/>
      <c r="AC421" s="195"/>
      <c r="AD421" s="195"/>
      <c r="AE421" s="19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</row>
    <row r="422" spans="1:7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194"/>
      <c r="N422" s="194"/>
      <c r="O422" s="198"/>
      <c r="P422" s="198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195"/>
      <c r="AC422" s="195"/>
      <c r="AD422" s="195"/>
      <c r="AE422" s="19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</row>
    <row r="423" spans="1:7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194"/>
      <c r="N423" s="194"/>
      <c r="O423" s="198"/>
      <c r="P423" s="198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195"/>
      <c r="AC423" s="195"/>
      <c r="AD423" s="195"/>
      <c r="AE423" s="19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</row>
    <row r="424" spans="1:7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194"/>
      <c r="N424" s="194"/>
      <c r="O424" s="198"/>
      <c r="P424" s="198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195"/>
      <c r="AC424" s="195"/>
      <c r="AD424" s="195"/>
      <c r="AE424" s="19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</row>
    <row r="425" spans="1:7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194"/>
      <c r="N425" s="194"/>
      <c r="O425" s="198"/>
      <c r="P425" s="198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195"/>
      <c r="AC425" s="195"/>
      <c r="AD425" s="195"/>
      <c r="AE425" s="19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</row>
    <row r="426" spans="1:7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194"/>
      <c r="N426" s="194"/>
      <c r="O426" s="198"/>
      <c r="P426" s="198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195"/>
      <c r="AC426" s="195"/>
      <c r="AD426" s="195"/>
      <c r="AE426" s="19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</row>
    <row r="427" spans="1:7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194"/>
      <c r="N427" s="194"/>
      <c r="O427" s="198"/>
      <c r="P427" s="198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195"/>
      <c r="AC427" s="195"/>
      <c r="AD427" s="195"/>
      <c r="AE427" s="19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</row>
    <row r="428" spans="1:7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194"/>
      <c r="N428" s="194"/>
      <c r="O428" s="198"/>
      <c r="P428" s="198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195"/>
      <c r="AC428" s="195"/>
      <c r="AD428" s="195"/>
      <c r="AE428" s="19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</row>
    <row r="429" spans="1:7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194"/>
      <c r="N429" s="194"/>
      <c r="O429" s="198"/>
      <c r="P429" s="198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195"/>
      <c r="AC429" s="195"/>
      <c r="AD429" s="195"/>
      <c r="AE429" s="19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</row>
    <row r="430" spans="1:7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194"/>
      <c r="N430" s="194"/>
      <c r="O430" s="198"/>
      <c r="P430" s="198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195"/>
      <c r="AC430" s="195"/>
      <c r="AD430" s="195"/>
      <c r="AE430" s="19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</row>
    <row r="431" spans="1:7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194"/>
      <c r="N431" s="194"/>
      <c r="O431" s="198"/>
      <c r="P431" s="198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195"/>
      <c r="AC431" s="195"/>
      <c r="AD431" s="195"/>
      <c r="AE431" s="19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</row>
    <row r="432" spans="1:7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194"/>
      <c r="N432" s="194"/>
      <c r="O432" s="198"/>
      <c r="P432" s="198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195"/>
      <c r="AC432" s="195"/>
      <c r="AD432" s="195"/>
      <c r="AE432" s="19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</row>
    <row r="433" spans="1:7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194"/>
      <c r="N433" s="194"/>
      <c r="O433" s="198"/>
      <c r="P433" s="198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195"/>
      <c r="AC433" s="195"/>
      <c r="AD433" s="195"/>
      <c r="AE433" s="19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</row>
    <row r="434" spans="1:7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194"/>
      <c r="N434" s="194"/>
      <c r="O434" s="198"/>
      <c r="P434" s="198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95"/>
      <c r="AC434" s="195"/>
      <c r="AD434" s="195"/>
      <c r="AE434" s="19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</row>
    <row r="435" spans="1:7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194"/>
      <c r="N435" s="194"/>
      <c r="O435" s="198"/>
      <c r="P435" s="198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95"/>
      <c r="AC435" s="195"/>
      <c r="AD435" s="195"/>
      <c r="AE435" s="19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</row>
    <row r="436" spans="1:7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194"/>
      <c r="N436" s="194"/>
      <c r="O436" s="198"/>
      <c r="P436" s="198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95"/>
      <c r="AC436" s="195"/>
      <c r="AD436" s="195"/>
      <c r="AE436" s="19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</row>
    <row r="437" spans="1:7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194"/>
      <c r="N437" s="194"/>
      <c r="O437" s="198"/>
      <c r="P437" s="198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95"/>
      <c r="AC437" s="195"/>
      <c r="AD437" s="195"/>
      <c r="AE437" s="19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</row>
    <row r="438" spans="1:7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194"/>
      <c r="N438" s="194"/>
      <c r="O438" s="198"/>
      <c r="P438" s="198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195"/>
      <c r="AC438" s="195"/>
      <c r="AD438" s="195"/>
      <c r="AE438" s="19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</row>
    <row r="439" spans="1:7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194"/>
      <c r="N439" s="194"/>
      <c r="O439" s="198"/>
      <c r="P439" s="198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195"/>
      <c r="AC439" s="195"/>
      <c r="AD439" s="195"/>
      <c r="AE439" s="19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</row>
    <row r="440" spans="1:7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194"/>
      <c r="N440" s="194"/>
      <c r="O440" s="198"/>
      <c r="P440" s="198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195"/>
      <c r="AC440" s="195"/>
      <c r="AD440" s="195"/>
      <c r="AE440" s="19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</row>
    <row r="441" spans="1:7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194"/>
      <c r="N441" s="194"/>
      <c r="O441" s="198"/>
      <c r="P441" s="198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195"/>
      <c r="AC441" s="195"/>
      <c r="AD441" s="195"/>
      <c r="AE441" s="19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</row>
    <row r="442" spans="1:7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194"/>
      <c r="N442" s="194"/>
      <c r="O442" s="198"/>
      <c r="P442" s="198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195"/>
      <c r="AC442" s="195"/>
      <c r="AD442" s="195"/>
      <c r="AE442" s="19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</row>
    <row r="443" spans="1:7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194"/>
      <c r="N443" s="194"/>
      <c r="O443" s="198"/>
      <c r="P443" s="198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195"/>
      <c r="AC443" s="195"/>
      <c r="AD443" s="195"/>
      <c r="AE443" s="19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</row>
    <row r="444" spans="1:7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194"/>
      <c r="N444" s="194"/>
      <c r="O444" s="198"/>
      <c r="P444" s="198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195"/>
      <c r="AC444" s="195"/>
      <c r="AD444" s="195"/>
      <c r="AE444" s="19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</row>
    <row r="445" spans="1:7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194"/>
      <c r="N445" s="194"/>
      <c r="O445" s="198"/>
      <c r="P445" s="198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195"/>
      <c r="AC445" s="195"/>
      <c r="AD445" s="195"/>
      <c r="AE445" s="19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</row>
    <row r="446" spans="1:7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194"/>
      <c r="N446" s="194"/>
      <c r="O446" s="198"/>
      <c r="P446" s="198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195"/>
      <c r="AC446" s="195"/>
      <c r="AD446" s="195"/>
      <c r="AE446" s="19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</row>
    <row r="447" spans="1:7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194"/>
      <c r="N447" s="194"/>
      <c r="O447" s="198"/>
      <c r="P447" s="198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195"/>
      <c r="AC447" s="195"/>
      <c r="AD447" s="195"/>
      <c r="AE447" s="19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</row>
    <row r="448" spans="1:7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194"/>
      <c r="N448" s="194"/>
      <c r="O448" s="198"/>
      <c r="P448" s="198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195"/>
      <c r="AC448" s="195"/>
      <c r="AD448" s="195"/>
      <c r="AE448" s="19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</row>
    <row r="449" spans="1:7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194"/>
      <c r="N449" s="194"/>
      <c r="O449" s="198"/>
      <c r="P449" s="198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195"/>
      <c r="AC449" s="195"/>
      <c r="AD449" s="195"/>
      <c r="AE449" s="19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</row>
    <row r="450" spans="1:7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194"/>
      <c r="N450" s="194"/>
      <c r="O450" s="198"/>
      <c r="P450" s="198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195"/>
      <c r="AC450" s="195"/>
      <c r="AD450" s="195"/>
      <c r="AE450" s="19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</row>
    <row r="451" spans="1:7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194"/>
      <c r="N451" s="194"/>
      <c r="O451" s="198"/>
      <c r="P451" s="198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195"/>
      <c r="AC451" s="195"/>
      <c r="AD451" s="195"/>
      <c r="AE451" s="19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</row>
    <row r="452" spans="1:7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194"/>
      <c r="N452" s="194"/>
      <c r="O452" s="198"/>
      <c r="P452" s="198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195"/>
      <c r="AC452" s="195"/>
      <c r="AD452" s="195"/>
      <c r="AE452" s="19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</row>
    <row r="453" spans="1:7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194"/>
      <c r="N453" s="194"/>
      <c r="O453" s="198"/>
      <c r="P453" s="198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195"/>
      <c r="AC453" s="195"/>
      <c r="AD453" s="195"/>
      <c r="AE453" s="19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</row>
    <row r="454" spans="1:7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194"/>
      <c r="N454" s="194"/>
      <c r="O454" s="198"/>
      <c r="P454" s="198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195"/>
      <c r="AC454" s="195"/>
      <c r="AD454" s="195"/>
      <c r="AE454" s="19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</row>
    <row r="455" spans="1:7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94"/>
      <c r="N455" s="194"/>
      <c r="O455" s="198"/>
      <c r="P455" s="198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195"/>
      <c r="AC455" s="195"/>
      <c r="AD455" s="195"/>
      <c r="AE455" s="19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</row>
    <row r="456" spans="1:7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94"/>
      <c r="N456" s="194"/>
      <c r="O456" s="198"/>
      <c r="P456" s="198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195"/>
      <c r="AC456" s="195"/>
      <c r="AD456" s="195"/>
      <c r="AE456" s="19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</row>
    <row r="457" spans="1:7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94"/>
      <c r="N457" s="194"/>
      <c r="O457" s="198"/>
      <c r="P457" s="198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195"/>
      <c r="AC457" s="195"/>
      <c r="AD457" s="195"/>
      <c r="AE457" s="19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</row>
    <row r="458" spans="1:7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94"/>
      <c r="N458" s="194"/>
      <c r="O458" s="198"/>
      <c r="P458" s="198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195"/>
      <c r="AC458" s="195"/>
      <c r="AD458" s="195"/>
      <c r="AE458" s="19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</row>
    <row r="459" spans="1:7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94"/>
      <c r="N459" s="194"/>
      <c r="O459" s="198"/>
      <c r="P459" s="198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195"/>
      <c r="AC459" s="195"/>
      <c r="AD459" s="195"/>
      <c r="AE459" s="19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</row>
    <row r="460" spans="1:7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94"/>
      <c r="N460" s="194"/>
      <c r="O460" s="198"/>
      <c r="P460" s="198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195"/>
      <c r="AC460" s="195"/>
      <c r="AD460" s="195"/>
      <c r="AE460" s="19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</row>
    <row r="461" spans="1:7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94"/>
      <c r="N461" s="194"/>
      <c r="O461" s="198"/>
      <c r="P461" s="198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195"/>
      <c r="AC461" s="195"/>
      <c r="AD461" s="195"/>
      <c r="AE461" s="19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</row>
    <row r="462" spans="1:7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94"/>
      <c r="N462" s="194"/>
      <c r="O462" s="198"/>
      <c r="P462" s="198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195"/>
      <c r="AC462" s="195"/>
      <c r="AD462" s="195"/>
      <c r="AE462" s="19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</row>
    <row r="463" spans="1:7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94"/>
      <c r="N463" s="194"/>
      <c r="O463" s="198"/>
      <c r="P463" s="198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195"/>
      <c r="AC463" s="195"/>
      <c r="AD463" s="195"/>
      <c r="AE463" s="19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</row>
    <row r="464" spans="1:7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94"/>
      <c r="N464" s="194"/>
      <c r="O464" s="198"/>
      <c r="P464" s="198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195"/>
      <c r="AC464" s="195"/>
      <c r="AD464" s="195"/>
      <c r="AE464" s="19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</row>
    <row r="465" spans="1:7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94"/>
      <c r="N465" s="194"/>
      <c r="O465" s="198"/>
      <c r="P465" s="198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195"/>
      <c r="AC465" s="195"/>
      <c r="AD465" s="195"/>
      <c r="AE465" s="19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</row>
    <row r="466" spans="1:7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94"/>
      <c r="N466" s="194"/>
      <c r="O466" s="198"/>
      <c r="P466" s="198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195"/>
      <c r="AC466" s="195"/>
      <c r="AD466" s="195"/>
      <c r="AE466" s="19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</row>
    <row r="467" spans="1:7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94"/>
      <c r="N467" s="194"/>
      <c r="O467" s="198"/>
      <c r="P467" s="198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195"/>
      <c r="AC467" s="195"/>
      <c r="AD467" s="195"/>
      <c r="AE467" s="19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</row>
    <row r="468" spans="1:7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94"/>
      <c r="N468" s="194"/>
      <c r="O468" s="198"/>
      <c r="P468" s="198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195"/>
      <c r="AC468" s="195"/>
      <c r="AD468" s="195"/>
      <c r="AE468" s="19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</row>
    <row r="469" spans="1:7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94"/>
      <c r="N469" s="194"/>
      <c r="O469" s="198"/>
      <c r="P469" s="198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195"/>
      <c r="AC469" s="195"/>
      <c r="AD469" s="195"/>
      <c r="AE469" s="19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</row>
    <row r="470" spans="1:7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94"/>
      <c r="N470" s="194"/>
      <c r="O470" s="198"/>
      <c r="P470" s="198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195"/>
      <c r="AC470" s="195"/>
      <c r="AD470" s="195"/>
      <c r="AE470" s="19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</row>
    <row r="471" spans="1:7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94"/>
      <c r="N471" s="194"/>
      <c r="O471" s="198"/>
      <c r="P471" s="198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195"/>
      <c r="AC471" s="195"/>
      <c r="AD471" s="195"/>
      <c r="AE471" s="19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</row>
    <row r="472" spans="1:7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94"/>
      <c r="N472" s="194"/>
      <c r="O472" s="198"/>
      <c r="P472" s="198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195"/>
      <c r="AC472" s="195"/>
      <c r="AD472" s="195"/>
      <c r="AE472" s="19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</row>
    <row r="473" spans="1:7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94"/>
      <c r="N473" s="194"/>
      <c r="O473" s="198"/>
      <c r="P473" s="198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195"/>
      <c r="AC473" s="195"/>
      <c r="AD473" s="195"/>
      <c r="AE473" s="19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</row>
    <row r="474" spans="1:7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94"/>
      <c r="N474" s="194"/>
      <c r="O474" s="198"/>
      <c r="P474" s="198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195"/>
      <c r="AC474" s="195"/>
      <c r="AD474" s="195"/>
      <c r="AE474" s="19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</row>
    <row r="475" spans="1:7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94"/>
      <c r="N475" s="194"/>
      <c r="O475" s="198"/>
      <c r="P475" s="198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195"/>
      <c r="AC475" s="195"/>
      <c r="AD475" s="195"/>
      <c r="AE475" s="19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</row>
    <row r="476" spans="1:7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94"/>
      <c r="N476" s="194"/>
      <c r="O476" s="198"/>
      <c r="P476" s="198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195"/>
      <c r="AC476" s="195"/>
      <c r="AD476" s="195"/>
      <c r="AE476" s="19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</row>
    <row r="477" spans="1:7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194"/>
      <c r="N477" s="194"/>
      <c r="O477" s="198"/>
      <c r="P477" s="198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195"/>
      <c r="AC477" s="195"/>
      <c r="AD477" s="195"/>
      <c r="AE477" s="19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</row>
    <row r="478" spans="1:7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194"/>
      <c r="N478" s="194"/>
      <c r="O478" s="198"/>
      <c r="P478" s="198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195"/>
      <c r="AC478" s="195"/>
      <c r="AD478" s="195"/>
      <c r="AE478" s="19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</row>
    <row r="479" spans="1:7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194"/>
      <c r="N479" s="194"/>
      <c r="O479" s="198"/>
      <c r="P479" s="198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195"/>
      <c r="AC479" s="195"/>
      <c r="AD479" s="195"/>
      <c r="AE479" s="19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</row>
    <row r="480" spans="1:7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194"/>
      <c r="N480" s="194"/>
      <c r="O480" s="198"/>
      <c r="P480" s="198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195"/>
      <c r="AC480" s="195"/>
      <c r="AD480" s="195"/>
      <c r="AE480" s="19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</row>
    <row r="481" spans="1:7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194"/>
      <c r="N481" s="194"/>
      <c r="O481" s="198"/>
      <c r="P481" s="198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195"/>
      <c r="AC481" s="195"/>
      <c r="AD481" s="195"/>
      <c r="AE481" s="19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</row>
    <row r="482" spans="1:7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194"/>
      <c r="N482" s="194"/>
      <c r="O482" s="198"/>
      <c r="P482" s="198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195"/>
      <c r="AC482" s="195"/>
      <c r="AD482" s="195"/>
      <c r="AE482" s="19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</row>
    <row r="483" spans="1:7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194"/>
      <c r="N483" s="194"/>
      <c r="O483" s="198"/>
      <c r="P483" s="198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195"/>
      <c r="AC483" s="195"/>
      <c r="AD483" s="195"/>
      <c r="AE483" s="19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</row>
    <row r="484" spans="1:7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194"/>
      <c r="N484" s="194"/>
      <c r="O484" s="198"/>
      <c r="P484" s="198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195"/>
      <c r="AC484" s="195"/>
      <c r="AD484" s="195"/>
      <c r="AE484" s="19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</row>
    <row r="485" spans="1:7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194"/>
      <c r="N485" s="194"/>
      <c r="O485" s="198"/>
      <c r="P485" s="198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195"/>
      <c r="AC485" s="195"/>
      <c r="AD485" s="195"/>
      <c r="AE485" s="19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</row>
    <row r="486" spans="1:7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194"/>
      <c r="N486" s="194"/>
      <c r="O486" s="198"/>
      <c r="P486" s="198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195"/>
      <c r="AC486" s="195"/>
      <c r="AD486" s="195"/>
      <c r="AE486" s="19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</row>
    <row r="487" spans="1:7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194"/>
      <c r="N487" s="194"/>
      <c r="O487" s="198"/>
      <c r="P487" s="198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195"/>
      <c r="AC487" s="195"/>
      <c r="AD487" s="195"/>
      <c r="AE487" s="19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</row>
    <row r="488" spans="1:7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194"/>
      <c r="N488" s="194"/>
      <c r="O488" s="198"/>
      <c r="P488" s="198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195"/>
      <c r="AC488" s="195"/>
      <c r="AD488" s="195"/>
      <c r="AE488" s="19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</row>
    <row r="489" spans="1:7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194"/>
      <c r="N489" s="194"/>
      <c r="O489" s="198"/>
      <c r="P489" s="198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195"/>
      <c r="AC489" s="195"/>
      <c r="AD489" s="195"/>
      <c r="AE489" s="19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</row>
    <row r="490" spans="1:7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194"/>
      <c r="N490" s="194"/>
      <c r="O490" s="198"/>
      <c r="P490" s="198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195"/>
      <c r="AC490" s="195"/>
      <c r="AD490" s="195"/>
      <c r="AE490" s="19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</row>
    <row r="491" spans="1:7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194"/>
      <c r="N491" s="194"/>
      <c r="O491" s="198"/>
      <c r="P491" s="198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195"/>
      <c r="AC491" s="195"/>
      <c r="AD491" s="195"/>
      <c r="AE491" s="19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</row>
    <row r="492" spans="1:7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194"/>
      <c r="N492" s="194"/>
      <c r="O492" s="198"/>
      <c r="P492" s="198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195"/>
      <c r="AC492" s="195"/>
      <c r="AD492" s="195"/>
      <c r="AE492" s="19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</row>
    <row r="493" spans="1:7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194"/>
      <c r="N493" s="194"/>
      <c r="O493" s="198"/>
      <c r="P493" s="198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195"/>
      <c r="AC493" s="195"/>
      <c r="AD493" s="195"/>
      <c r="AE493" s="19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</row>
    <row r="494" spans="1:7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194"/>
      <c r="N494" s="194"/>
      <c r="O494" s="198"/>
      <c r="P494" s="198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195"/>
      <c r="AC494" s="195"/>
      <c r="AD494" s="195"/>
      <c r="AE494" s="19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</row>
    <row r="495" spans="1:7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194"/>
      <c r="N495" s="194"/>
      <c r="O495" s="198"/>
      <c r="P495" s="198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195"/>
      <c r="AC495" s="195"/>
      <c r="AD495" s="195"/>
      <c r="AE495" s="19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</row>
    <row r="496" spans="1:7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194"/>
      <c r="N496" s="194"/>
      <c r="O496" s="198"/>
      <c r="P496" s="198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195"/>
      <c r="AC496" s="195"/>
      <c r="AD496" s="195"/>
      <c r="AE496" s="19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</row>
    <row r="497" spans="1:7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194"/>
      <c r="N497" s="194"/>
      <c r="O497" s="198"/>
      <c r="P497" s="198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195"/>
      <c r="AC497" s="195"/>
      <c r="AD497" s="195"/>
      <c r="AE497" s="19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</row>
    <row r="498" spans="1:7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194"/>
      <c r="N498" s="194"/>
      <c r="O498" s="198"/>
      <c r="P498" s="198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195"/>
      <c r="AC498" s="195"/>
      <c r="AD498" s="195"/>
      <c r="AE498" s="19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</row>
    <row r="499" spans="1:7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194"/>
      <c r="N499" s="194"/>
      <c r="O499" s="198"/>
      <c r="P499" s="198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195"/>
      <c r="AC499" s="195"/>
      <c r="AD499" s="195"/>
      <c r="AE499" s="19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</row>
    <row r="500" spans="1:7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194"/>
      <c r="N500" s="194"/>
      <c r="O500" s="198"/>
      <c r="P500" s="198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195"/>
      <c r="AC500" s="195"/>
      <c r="AD500" s="195"/>
      <c r="AE500" s="19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</row>
    <row r="501" spans="1:7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194"/>
      <c r="N501" s="194"/>
      <c r="O501" s="198"/>
      <c r="P501" s="198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195"/>
      <c r="AC501" s="195"/>
      <c r="AD501" s="195"/>
      <c r="AE501" s="19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</row>
    <row r="502" spans="1:7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194"/>
      <c r="N502" s="194"/>
      <c r="O502" s="198"/>
      <c r="P502" s="198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195"/>
      <c r="AC502" s="195"/>
      <c r="AD502" s="195"/>
      <c r="AE502" s="19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</row>
    <row r="503" spans="1:7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194"/>
      <c r="N503" s="194"/>
      <c r="O503" s="198"/>
      <c r="P503" s="198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195"/>
      <c r="AC503" s="195"/>
      <c r="AD503" s="195"/>
      <c r="AE503" s="19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</row>
    <row r="504" spans="1:7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194"/>
      <c r="N504" s="194"/>
      <c r="O504" s="198"/>
      <c r="P504" s="198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195"/>
      <c r="AC504" s="195"/>
      <c r="AD504" s="195"/>
      <c r="AE504" s="19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</row>
    <row r="505" spans="1:7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194"/>
      <c r="N505" s="194"/>
      <c r="O505" s="198"/>
      <c r="P505" s="198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195"/>
      <c r="AC505" s="195"/>
      <c r="AD505" s="195"/>
      <c r="AE505" s="19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</row>
    <row r="506" spans="1:7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194"/>
      <c r="N506" s="194"/>
      <c r="O506" s="198"/>
      <c r="P506" s="198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195"/>
      <c r="AC506" s="195"/>
      <c r="AD506" s="195"/>
      <c r="AE506" s="19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</row>
    <row r="507" spans="1:7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194"/>
      <c r="N507" s="194"/>
      <c r="O507" s="198"/>
      <c r="P507" s="198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195"/>
      <c r="AC507" s="195"/>
      <c r="AD507" s="195"/>
      <c r="AE507" s="19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</row>
    <row r="508" spans="1:7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194"/>
      <c r="N508" s="194"/>
      <c r="O508" s="198"/>
      <c r="P508" s="198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195"/>
      <c r="AC508" s="195"/>
      <c r="AD508" s="195"/>
      <c r="AE508" s="19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</row>
    <row r="509" spans="1:7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194"/>
      <c r="N509" s="194"/>
      <c r="O509" s="198"/>
      <c r="P509" s="198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195"/>
      <c r="AC509" s="195"/>
      <c r="AD509" s="195"/>
      <c r="AE509" s="19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</row>
    <row r="510" spans="1:7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194"/>
      <c r="N510" s="194"/>
      <c r="O510" s="198"/>
      <c r="P510" s="198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195"/>
      <c r="AC510" s="195"/>
      <c r="AD510" s="195"/>
      <c r="AE510" s="19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</row>
    <row r="511" spans="1:7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194"/>
      <c r="N511" s="194"/>
      <c r="O511" s="198"/>
      <c r="P511" s="198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195"/>
      <c r="AC511" s="195"/>
      <c r="AD511" s="195"/>
      <c r="AE511" s="19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</row>
    <row r="512" spans="1:7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194"/>
      <c r="N512" s="194"/>
      <c r="O512" s="198"/>
      <c r="P512" s="198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195"/>
      <c r="AC512" s="195"/>
      <c r="AD512" s="195"/>
      <c r="AE512" s="19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</row>
    <row r="513" spans="1:7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194"/>
      <c r="N513" s="194"/>
      <c r="O513" s="198"/>
      <c r="P513" s="198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195"/>
      <c r="AC513" s="195"/>
      <c r="AD513" s="195"/>
      <c r="AE513" s="19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</row>
    <row r="514" spans="1:7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194"/>
      <c r="N514" s="194"/>
      <c r="O514" s="198"/>
      <c r="P514" s="198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195"/>
      <c r="AC514" s="195"/>
      <c r="AD514" s="195"/>
      <c r="AE514" s="19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</row>
    <row r="515" spans="1:7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194"/>
      <c r="N515" s="194"/>
      <c r="O515" s="198"/>
      <c r="P515" s="198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195"/>
      <c r="AC515" s="195"/>
      <c r="AD515" s="195"/>
      <c r="AE515" s="19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</row>
    <row r="516" spans="1:7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194"/>
      <c r="N516" s="194"/>
      <c r="O516" s="198"/>
      <c r="P516" s="198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195"/>
      <c r="AC516" s="195"/>
      <c r="AD516" s="195"/>
      <c r="AE516" s="19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</row>
    <row r="517" spans="1:7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194"/>
      <c r="N517" s="194"/>
      <c r="O517" s="198"/>
      <c r="P517" s="198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195"/>
      <c r="AC517" s="195"/>
      <c r="AD517" s="195"/>
      <c r="AE517" s="19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</row>
    <row r="518" spans="1:7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194"/>
      <c r="N518" s="194"/>
      <c r="O518" s="198"/>
      <c r="P518" s="198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195"/>
      <c r="AC518" s="195"/>
      <c r="AD518" s="195"/>
      <c r="AE518" s="19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</row>
    <row r="519" spans="1:7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194"/>
      <c r="N519" s="194"/>
      <c r="O519" s="198"/>
      <c r="P519" s="198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195"/>
      <c r="AC519" s="195"/>
      <c r="AD519" s="195"/>
      <c r="AE519" s="19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</row>
    <row r="520" spans="1:7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194"/>
      <c r="N520" s="194"/>
      <c r="O520" s="198"/>
      <c r="P520" s="198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195"/>
      <c r="AC520" s="195"/>
      <c r="AD520" s="195"/>
      <c r="AE520" s="19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</row>
    <row r="521" spans="1:7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194"/>
      <c r="N521" s="194"/>
      <c r="O521" s="198"/>
      <c r="P521" s="198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195"/>
      <c r="AC521" s="195"/>
      <c r="AD521" s="195"/>
      <c r="AE521" s="19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</row>
    <row r="522" spans="1:7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194"/>
      <c r="N522" s="194"/>
      <c r="O522" s="198"/>
      <c r="P522" s="198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195"/>
      <c r="AC522" s="195"/>
      <c r="AD522" s="195"/>
      <c r="AE522" s="19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</row>
    <row r="523" spans="1:7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194"/>
      <c r="N523" s="194"/>
      <c r="O523" s="198"/>
      <c r="P523" s="198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195"/>
      <c r="AC523" s="195"/>
      <c r="AD523" s="195"/>
      <c r="AE523" s="19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</row>
    <row r="524" spans="1:7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194"/>
      <c r="N524" s="194"/>
      <c r="O524" s="198"/>
      <c r="P524" s="198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195"/>
      <c r="AC524" s="195"/>
      <c r="AD524" s="195"/>
      <c r="AE524" s="19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</row>
    <row r="525" spans="1:7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194"/>
      <c r="N525" s="194"/>
      <c r="O525" s="198"/>
      <c r="P525" s="198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195"/>
      <c r="AC525" s="195"/>
      <c r="AD525" s="195"/>
      <c r="AE525" s="19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</row>
    <row r="526" spans="1:7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194"/>
      <c r="N526" s="194"/>
      <c r="O526" s="198"/>
      <c r="P526" s="198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195"/>
      <c r="AC526" s="195"/>
      <c r="AD526" s="195"/>
      <c r="AE526" s="19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</row>
    <row r="527" spans="1:7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194"/>
      <c r="N527" s="194"/>
      <c r="O527" s="198"/>
      <c r="P527" s="198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195"/>
      <c r="AC527" s="195"/>
      <c r="AD527" s="195"/>
      <c r="AE527" s="19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</row>
    <row r="528" spans="1:7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194"/>
      <c r="N528" s="194"/>
      <c r="O528" s="198"/>
      <c r="P528" s="198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195"/>
      <c r="AC528" s="195"/>
      <c r="AD528" s="195"/>
      <c r="AE528" s="19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</row>
    <row r="529" spans="1:7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194"/>
      <c r="N529" s="194"/>
      <c r="O529" s="198"/>
      <c r="P529" s="198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195"/>
      <c r="AC529" s="195"/>
      <c r="AD529" s="195"/>
      <c r="AE529" s="19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</row>
    <row r="530" spans="1:7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194"/>
      <c r="N530" s="194"/>
      <c r="O530" s="198"/>
      <c r="P530" s="198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195"/>
      <c r="AC530" s="195"/>
      <c r="AD530" s="195"/>
      <c r="AE530" s="19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</row>
    <row r="531" spans="1:7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194"/>
      <c r="N531" s="194"/>
      <c r="O531" s="198"/>
      <c r="P531" s="198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195"/>
      <c r="AC531" s="195"/>
      <c r="AD531" s="195"/>
      <c r="AE531" s="19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</row>
    <row r="532" spans="1:7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194"/>
      <c r="N532" s="194"/>
      <c r="O532" s="198"/>
      <c r="P532" s="198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195"/>
      <c r="AC532" s="195"/>
      <c r="AD532" s="195"/>
      <c r="AE532" s="19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</row>
    <row r="533" spans="1:7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194"/>
      <c r="N533" s="194"/>
      <c r="O533" s="198"/>
      <c r="P533" s="198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195"/>
      <c r="AC533" s="195"/>
      <c r="AD533" s="195"/>
      <c r="AE533" s="19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</row>
    <row r="534" spans="1:7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194"/>
      <c r="N534" s="194"/>
      <c r="O534" s="198"/>
      <c r="P534" s="198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195"/>
      <c r="AC534" s="195"/>
      <c r="AD534" s="195"/>
      <c r="AE534" s="19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</row>
    <row r="535" spans="1:7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194"/>
      <c r="N535" s="194"/>
      <c r="O535" s="198"/>
      <c r="P535" s="198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195"/>
      <c r="AC535" s="195"/>
      <c r="AD535" s="195"/>
      <c r="AE535" s="19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</row>
    <row r="536" spans="1:7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194"/>
      <c r="N536" s="194"/>
      <c r="O536" s="198"/>
      <c r="P536" s="198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195"/>
      <c r="AC536" s="195"/>
      <c r="AD536" s="195"/>
      <c r="AE536" s="19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</row>
    <row r="537" spans="1:7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194"/>
      <c r="N537" s="194"/>
      <c r="O537" s="198"/>
      <c r="P537" s="198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195"/>
      <c r="AC537" s="195"/>
      <c r="AD537" s="195"/>
      <c r="AE537" s="19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</row>
    <row r="538" spans="1:7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194"/>
      <c r="N538" s="194"/>
      <c r="O538" s="198"/>
      <c r="P538" s="198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195"/>
      <c r="AC538" s="195"/>
      <c r="AD538" s="195"/>
      <c r="AE538" s="19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</row>
    <row r="539" spans="1:7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194"/>
      <c r="N539" s="194"/>
      <c r="O539" s="198"/>
      <c r="P539" s="198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195"/>
      <c r="AC539" s="195"/>
      <c r="AD539" s="195"/>
      <c r="AE539" s="19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</row>
    <row r="540" spans="1:7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194"/>
      <c r="N540" s="194"/>
      <c r="O540" s="198"/>
      <c r="P540" s="198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195"/>
      <c r="AC540" s="195"/>
      <c r="AD540" s="195"/>
      <c r="AE540" s="19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</row>
    <row r="541" spans="1:7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194"/>
      <c r="N541" s="194"/>
      <c r="O541" s="198"/>
      <c r="P541" s="198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195"/>
      <c r="AC541" s="195"/>
      <c r="AD541" s="195"/>
      <c r="AE541" s="19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</row>
    <row r="542" spans="1:7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194"/>
      <c r="N542" s="194"/>
      <c r="O542" s="198"/>
      <c r="P542" s="198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195"/>
      <c r="AC542" s="195"/>
      <c r="AD542" s="195"/>
      <c r="AE542" s="19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</row>
    <row r="543" spans="1:7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194"/>
      <c r="N543" s="194"/>
      <c r="O543" s="198"/>
      <c r="P543" s="198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195"/>
      <c r="AC543" s="195"/>
      <c r="AD543" s="195"/>
      <c r="AE543" s="19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</row>
    <row r="544" spans="1:7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194"/>
      <c r="N544" s="194"/>
      <c r="O544" s="198"/>
      <c r="P544" s="198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195"/>
      <c r="AC544" s="195"/>
      <c r="AD544" s="195"/>
      <c r="AE544" s="19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</row>
    <row r="545" spans="1:7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194"/>
      <c r="N545" s="194"/>
      <c r="O545" s="198"/>
      <c r="P545" s="198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195"/>
      <c r="AC545" s="195"/>
      <c r="AD545" s="195"/>
      <c r="AE545" s="19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</row>
    <row r="546" spans="1:7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194"/>
      <c r="N546" s="194"/>
      <c r="O546" s="198"/>
      <c r="P546" s="198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195"/>
      <c r="AC546" s="195"/>
      <c r="AD546" s="195"/>
      <c r="AE546" s="19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</row>
    <row r="547" spans="1:7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194"/>
      <c r="N547" s="194"/>
      <c r="O547" s="198"/>
      <c r="P547" s="198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195"/>
      <c r="AC547" s="195"/>
      <c r="AD547" s="195"/>
      <c r="AE547" s="19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</row>
    <row r="548" spans="1:7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194"/>
      <c r="N548" s="194"/>
      <c r="O548" s="198"/>
      <c r="P548" s="198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195"/>
      <c r="AC548" s="195"/>
      <c r="AD548" s="195"/>
      <c r="AE548" s="19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</row>
    <row r="549" spans="1:7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194"/>
      <c r="N549" s="194"/>
      <c r="O549" s="198"/>
      <c r="P549" s="198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195"/>
      <c r="AC549" s="195"/>
      <c r="AD549" s="195"/>
      <c r="AE549" s="19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</row>
    <row r="550" spans="1:7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194"/>
      <c r="N550" s="194"/>
      <c r="O550" s="198"/>
      <c r="P550" s="198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195"/>
      <c r="AC550" s="195"/>
      <c r="AD550" s="195"/>
      <c r="AE550" s="19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</row>
    <row r="551" spans="1:7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194"/>
      <c r="N551" s="194"/>
      <c r="O551" s="198"/>
      <c r="P551" s="198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195"/>
      <c r="AC551" s="195"/>
      <c r="AD551" s="195"/>
      <c r="AE551" s="19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</row>
    <row r="552" spans="1:7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194"/>
      <c r="N552" s="194"/>
      <c r="O552" s="198"/>
      <c r="P552" s="198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195"/>
      <c r="AC552" s="195"/>
      <c r="AD552" s="195"/>
      <c r="AE552" s="19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</row>
    <row r="553" spans="1:7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194"/>
      <c r="N553" s="194"/>
      <c r="O553" s="198"/>
      <c r="P553" s="198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195"/>
      <c r="AC553" s="195"/>
      <c r="AD553" s="195"/>
      <c r="AE553" s="19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</row>
    <row r="554" spans="1:7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194"/>
      <c r="N554" s="194"/>
      <c r="O554" s="198"/>
      <c r="P554" s="198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195"/>
      <c r="AC554" s="195"/>
      <c r="AD554" s="195"/>
      <c r="AE554" s="19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</row>
    <row r="555" spans="1:7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194"/>
      <c r="N555" s="194"/>
      <c r="O555" s="198"/>
      <c r="P555" s="198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195"/>
      <c r="AC555" s="195"/>
      <c r="AD555" s="195"/>
      <c r="AE555" s="19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</row>
    <row r="556" spans="1:7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194"/>
      <c r="N556" s="194"/>
      <c r="O556" s="198"/>
      <c r="P556" s="198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195"/>
      <c r="AC556" s="195"/>
      <c r="AD556" s="195"/>
      <c r="AE556" s="19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</row>
    <row r="557" spans="1:7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194"/>
      <c r="N557" s="194"/>
      <c r="O557" s="198"/>
      <c r="P557" s="198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195"/>
      <c r="AC557" s="195"/>
      <c r="AD557" s="195"/>
      <c r="AE557" s="19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</row>
    <row r="558" spans="1:7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194"/>
      <c r="N558" s="194"/>
      <c r="O558" s="198"/>
      <c r="P558" s="198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195"/>
      <c r="AC558" s="195"/>
      <c r="AD558" s="195"/>
      <c r="AE558" s="19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</row>
    <row r="559" spans="1:7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194"/>
      <c r="N559" s="194"/>
      <c r="O559" s="198"/>
      <c r="P559" s="198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195"/>
      <c r="AC559" s="195"/>
      <c r="AD559" s="195"/>
      <c r="AE559" s="19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</row>
    <row r="560" spans="1:7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194"/>
      <c r="N560" s="194"/>
      <c r="O560" s="198"/>
      <c r="P560" s="198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195"/>
      <c r="AC560" s="195"/>
      <c r="AD560" s="195"/>
      <c r="AE560" s="19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</row>
    <row r="561" spans="1:7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194"/>
      <c r="N561" s="194"/>
      <c r="O561" s="198"/>
      <c r="P561" s="198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195"/>
      <c r="AC561" s="195"/>
      <c r="AD561" s="195"/>
      <c r="AE561" s="19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</row>
    <row r="562" spans="1:7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194"/>
      <c r="N562" s="194"/>
      <c r="O562" s="198"/>
      <c r="P562" s="198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195"/>
      <c r="AC562" s="195"/>
      <c r="AD562" s="195"/>
      <c r="AE562" s="19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</row>
    <row r="563" spans="1:7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194"/>
      <c r="N563" s="194"/>
      <c r="O563" s="198"/>
      <c r="P563" s="198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195"/>
      <c r="AC563" s="195"/>
      <c r="AD563" s="195"/>
      <c r="AE563" s="19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</row>
    <row r="564" spans="1:7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194"/>
      <c r="N564" s="194"/>
      <c r="O564" s="198"/>
      <c r="P564" s="198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195"/>
      <c r="AC564" s="195"/>
      <c r="AD564" s="195"/>
      <c r="AE564" s="19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</row>
    <row r="565" spans="1:7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194"/>
      <c r="N565" s="194"/>
      <c r="O565" s="198"/>
      <c r="P565" s="198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195"/>
      <c r="AC565" s="195"/>
      <c r="AD565" s="195"/>
      <c r="AE565" s="19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</row>
    <row r="566" spans="1:7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194"/>
      <c r="N566" s="194"/>
      <c r="O566" s="198"/>
      <c r="P566" s="198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195"/>
      <c r="AC566" s="195"/>
      <c r="AD566" s="195"/>
      <c r="AE566" s="19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</row>
    <row r="567" spans="1:7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194"/>
      <c r="N567" s="194"/>
      <c r="O567" s="198"/>
      <c r="P567" s="198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195"/>
      <c r="AC567" s="195"/>
      <c r="AD567" s="195"/>
      <c r="AE567" s="19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</row>
    <row r="568" spans="1:7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194"/>
      <c r="N568" s="194"/>
      <c r="O568" s="198"/>
      <c r="P568" s="198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195"/>
      <c r="AC568" s="195"/>
      <c r="AD568" s="195"/>
      <c r="AE568" s="19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</row>
    <row r="569" spans="1:7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194"/>
      <c r="N569" s="194"/>
      <c r="O569" s="198"/>
      <c r="P569" s="198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195"/>
      <c r="AC569" s="195"/>
      <c r="AD569" s="195"/>
      <c r="AE569" s="19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</row>
    <row r="570" spans="1:7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194"/>
      <c r="N570" s="194"/>
      <c r="O570" s="198"/>
      <c r="P570" s="198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195"/>
      <c r="AC570" s="195"/>
      <c r="AD570" s="195"/>
      <c r="AE570" s="19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</row>
    <row r="571" spans="1:7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194"/>
      <c r="N571" s="194"/>
      <c r="O571" s="198"/>
      <c r="P571" s="198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95"/>
      <c r="AC571" s="195"/>
      <c r="AD571" s="195"/>
      <c r="AE571" s="19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</row>
    <row r="572" spans="1:7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194"/>
      <c r="N572" s="194"/>
      <c r="O572" s="198"/>
      <c r="P572" s="198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95"/>
      <c r="AC572" s="195"/>
      <c r="AD572" s="195"/>
      <c r="AE572" s="19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</row>
    <row r="573" spans="1:7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194"/>
      <c r="N573" s="194"/>
      <c r="O573" s="198"/>
      <c r="P573" s="198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95"/>
      <c r="AC573" s="195"/>
      <c r="AD573" s="195"/>
      <c r="AE573" s="19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</row>
    <row r="574" spans="1:7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194"/>
      <c r="N574" s="194"/>
      <c r="O574" s="198"/>
      <c r="P574" s="198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95"/>
      <c r="AC574" s="195"/>
      <c r="AD574" s="195"/>
      <c r="AE574" s="19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</row>
    <row r="575" spans="1:7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194"/>
      <c r="N575" s="194"/>
      <c r="O575" s="198"/>
      <c r="P575" s="198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95"/>
      <c r="AC575" s="195"/>
      <c r="AD575" s="195"/>
      <c r="AE575" s="19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</row>
    <row r="576" spans="1:7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194"/>
      <c r="N576" s="194"/>
      <c r="O576" s="198"/>
      <c r="P576" s="198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95"/>
      <c r="AC576" s="195"/>
      <c r="AD576" s="195"/>
      <c r="AE576" s="19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</row>
    <row r="577" spans="1:7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194"/>
      <c r="N577" s="194"/>
      <c r="O577" s="198"/>
      <c r="P577" s="198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95"/>
      <c r="AC577" s="195"/>
      <c r="AD577" s="195"/>
      <c r="AE577" s="19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</row>
    <row r="578" spans="1:7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194"/>
      <c r="N578" s="194"/>
      <c r="O578" s="198"/>
      <c r="P578" s="198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95"/>
      <c r="AC578" s="195"/>
      <c r="AD578" s="195"/>
      <c r="AE578" s="19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</row>
    <row r="579" spans="1:7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194"/>
      <c r="N579" s="194"/>
      <c r="O579" s="198"/>
      <c r="P579" s="198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95"/>
      <c r="AC579" s="195"/>
      <c r="AD579" s="195"/>
      <c r="AE579" s="19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</row>
    <row r="580" spans="1:7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194"/>
      <c r="N580" s="194"/>
      <c r="O580" s="198"/>
      <c r="P580" s="198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95"/>
      <c r="AC580" s="195"/>
      <c r="AD580" s="195"/>
      <c r="AE580" s="19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</row>
    <row r="581" spans="1:7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194"/>
      <c r="N581" s="194"/>
      <c r="O581" s="198"/>
      <c r="P581" s="198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95"/>
      <c r="AC581" s="195"/>
      <c r="AD581" s="195"/>
      <c r="AE581" s="19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</row>
    <row r="582" spans="1:7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194"/>
      <c r="N582" s="194"/>
      <c r="O582" s="198"/>
      <c r="P582" s="198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95"/>
      <c r="AC582" s="195"/>
      <c r="AD582" s="195"/>
      <c r="AE582" s="19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</row>
    <row r="583" spans="1:7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194"/>
      <c r="N583" s="194"/>
      <c r="O583" s="198"/>
      <c r="P583" s="198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95"/>
      <c r="AC583" s="195"/>
      <c r="AD583" s="195"/>
      <c r="AE583" s="19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</row>
    <row r="584" spans="1:7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194"/>
      <c r="N584" s="194"/>
      <c r="O584" s="198"/>
      <c r="P584" s="198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95"/>
      <c r="AC584" s="195"/>
      <c r="AD584" s="195"/>
      <c r="AE584" s="19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</row>
    <row r="585" spans="1:7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194"/>
      <c r="N585" s="194"/>
      <c r="O585" s="198"/>
      <c r="P585" s="198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95"/>
      <c r="AC585" s="195"/>
      <c r="AD585" s="195"/>
      <c r="AE585" s="19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</row>
    <row r="586" spans="1:7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194"/>
      <c r="N586" s="194"/>
      <c r="O586" s="198"/>
      <c r="P586" s="198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195"/>
      <c r="AC586" s="195"/>
      <c r="AD586" s="195"/>
      <c r="AE586" s="19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</row>
    <row r="587" spans="1:7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194"/>
      <c r="N587" s="194"/>
      <c r="O587" s="198"/>
      <c r="P587" s="198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195"/>
      <c r="AC587" s="195"/>
      <c r="AD587" s="195"/>
      <c r="AE587" s="19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</row>
    <row r="588" spans="1:7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194"/>
      <c r="N588" s="194"/>
      <c r="O588" s="198"/>
      <c r="P588" s="198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195"/>
      <c r="AC588" s="195"/>
      <c r="AD588" s="195"/>
      <c r="AE588" s="19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</row>
    <row r="589" spans="1:7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194"/>
      <c r="N589" s="194"/>
      <c r="O589" s="198"/>
      <c r="P589" s="198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95"/>
      <c r="AC589" s="195"/>
      <c r="AD589" s="195"/>
      <c r="AE589" s="19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</row>
    <row r="590" spans="1:7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194"/>
      <c r="N590" s="194"/>
      <c r="O590" s="198"/>
      <c r="P590" s="198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95"/>
      <c r="AC590" s="195"/>
      <c r="AD590" s="195"/>
      <c r="AE590" s="19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</row>
    <row r="591" spans="1:7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194"/>
      <c r="N591" s="194"/>
      <c r="O591" s="198"/>
      <c r="P591" s="198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95"/>
      <c r="AC591" s="195"/>
      <c r="AD591" s="195"/>
      <c r="AE591" s="19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</row>
    <row r="592" spans="1:7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194"/>
      <c r="N592" s="194"/>
      <c r="O592" s="198"/>
      <c r="P592" s="198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95"/>
      <c r="AC592" s="195"/>
      <c r="AD592" s="195"/>
      <c r="AE592" s="19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</row>
    <row r="593" spans="1:7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194"/>
      <c r="N593" s="194"/>
      <c r="O593" s="198"/>
      <c r="P593" s="198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95"/>
      <c r="AC593" s="195"/>
      <c r="AD593" s="195"/>
      <c r="AE593" s="19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</row>
    <row r="594" spans="1:7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194"/>
      <c r="N594" s="194"/>
      <c r="O594" s="198"/>
      <c r="P594" s="198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95"/>
      <c r="AC594" s="195"/>
      <c r="AD594" s="195"/>
      <c r="AE594" s="19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</row>
    <row r="595" spans="1:7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194"/>
      <c r="N595" s="194"/>
      <c r="O595" s="198"/>
      <c r="P595" s="198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95"/>
      <c r="AC595" s="195"/>
      <c r="AD595" s="195"/>
      <c r="AE595" s="19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</row>
    <row r="596" spans="1:7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194"/>
      <c r="N596" s="194"/>
      <c r="O596" s="198"/>
      <c r="P596" s="198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95"/>
      <c r="AC596" s="195"/>
      <c r="AD596" s="195"/>
      <c r="AE596" s="19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</row>
    <row r="597" spans="1:7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194"/>
      <c r="N597" s="194"/>
      <c r="O597" s="198"/>
      <c r="P597" s="198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95"/>
      <c r="AC597" s="195"/>
      <c r="AD597" s="195"/>
      <c r="AE597" s="19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</row>
    <row r="598" spans="1:7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194"/>
      <c r="N598" s="194"/>
      <c r="O598" s="198"/>
      <c r="P598" s="198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195"/>
      <c r="AC598" s="195"/>
      <c r="AD598" s="195"/>
      <c r="AE598" s="19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</row>
    <row r="599" spans="1:7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194"/>
      <c r="N599" s="194"/>
      <c r="O599" s="198"/>
      <c r="P599" s="198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95"/>
      <c r="AC599" s="195"/>
      <c r="AD599" s="195"/>
      <c r="AE599" s="19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</row>
    <row r="600" spans="1:7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194"/>
      <c r="N600" s="194"/>
      <c r="O600" s="198"/>
      <c r="P600" s="198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95"/>
      <c r="AC600" s="195"/>
      <c r="AD600" s="195"/>
      <c r="AE600" s="19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</row>
    <row r="601" spans="1:7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194"/>
      <c r="N601" s="194"/>
      <c r="O601" s="198"/>
      <c r="P601" s="198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95"/>
      <c r="AC601" s="195"/>
      <c r="AD601" s="195"/>
      <c r="AE601" s="19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</row>
    <row r="602" spans="1:7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194"/>
      <c r="N602" s="194"/>
      <c r="O602" s="198"/>
      <c r="P602" s="198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95"/>
      <c r="AC602" s="195"/>
      <c r="AD602" s="195"/>
      <c r="AE602" s="19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</row>
    <row r="603" spans="1:7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194"/>
      <c r="N603" s="194"/>
      <c r="O603" s="198"/>
      <c r="P603" s="198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195"/>
      <c r="AC603" s="195"/>
      <c r="AD603" s="195"/>
      <c r="AE603" s="19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</row>
    <row r="604" spans="1:7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194"/>
      <c r="N604" s="194"/>
      <c r="O604" s="198"/>
      <c r="P604" s="198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195"/>
      <c r="AC604" s="195"/>
      <c r="AD604" s="195"/>
      <c r="AE604" s="19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</row>
    <row r="605" spans="1:7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194"/>
      <c r="N605" s="194"/>
      <c r="O605" s="198"/>
      <c r="P605" s="198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195"/>
      <c r="AC605" s="195"/>
      <c r="AD605" s="195"/>
      <c r="AE605" s="19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</row>
    <row r="606" spans="1:7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194"/>
      <c r="N606" s="194"/>
      <c r="O606" s="198"/>
      <c r="P606" s="198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195"/>
      <c r="AC606" s="195"/>
      <c r="AD606" s="195"/>
      <c r="AE606" s="19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</row>
    <row r="607" spans="1:7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194"/>
      <c r="N607" s="194"/>
      <c r="O607" s="198"/>
      <c r="P607" s="198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195"/>
      <c r="AC607" s="195"/>
      <c r="AD607" s="195"/>
      <c r="AE607" s="19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</row>
    <row r="608" spans="1:7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194"/>
      <c r="N608" s="194"/>
      <c r="O608" s="198"/>
      <c r="P608" s="198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195"/>
      <c r="AC608" s="195"/>
      <c r="AD608" s="195"/>
      <c r="AE608" s="19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</row>
    <row r="609" spans="1:7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194"/>
      <c r="N609" s="194"/>
      <c r="O609" s="198"/>
      <c r="P609" s="198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195"/>
      <c r="AC609" s="195"/>
      <c r="AD609" s="195"/>
      <c r="AE609" s="19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</row>
    <row r="610" spans="1:7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194"/>
      <c r="N610" s="194"/>
      <c r="O610" s="198"/>
      <c r="P610" s="198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195"/>
      <c r="AC610" s="195"/>
      <c r="AD610" s="195"/>
      <c r="AE610" s="19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</row>
    <row r="611" spans="1:7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194"/>
      <c r="N611" s="194"/>
      <c r="O611" s="198"/>
      <c r="P611" s="198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195"/>
      <c r="AC611" s="195"/>
      <c r="AD611" s="195"/>
      <c r="AE611" s="19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</row>
    <row r="612" spans="1:7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194"/>
      <c r="N612" s="194"/>
      <c r="O612" s="198"/>
      <c r="P612" s="198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195"/>
      <c r="AC612" s="195"/>
      <c r="AD612" s="195"/>
      <c r="AE612" s="19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</row>
    <row r="613" spans="1:7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194"/>
      <c r="N613" s="194"/>
      <c r="O613" s="198"/>
      <c r="P613" s="198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195"/>
      <c r="AC613" s="195"/>
      <c r="AD613" s="195"/>
      <c r="AE613" s="19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</row>
    <row r="614" spans="1:7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194"/>
      <c r="N614" s="194"/>
      <c r="O614" s="198"/>
      <c r="P614" s="198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195"/>
      <c r="AC614" s="195"/>
      <c r="AD614" s="195"/>
      <c r="AE614" s="19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</row>
    <row r="615" spans="1:7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194"/>
      <c r="N615" s="194"/>
      <c r="O615" s="198"/>
      <c r="P615" s="198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195"/>
      <c r="AC615" s="195"/>
      <c r="AD615" s="195"/>
      <c r="AE615" s="19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</row>
    <row r="616" spans="1:7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194"/>
      <c r="N616" s="194"/>
      <c r="O616" s="198"/>
      <c r="P616" s="198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195"/>
      <c r="AC616" s="195"/>
      <c r="AD616" s="195"/>
      <c r="AE616" s="19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</row>
    <row r="617" spans="1:7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194"/>
      <c r="N617" s="194"/>
      <c r="O617" s="198"/>
      <c r="P617" s="198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195"/>
      <c r="AC617" s="195"/>
      <c r="AD617" s="195"/>
      <c r="AE617" s="19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</row>
    <row r="618" spans="1:7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194"/>
      <c r="N618" s="194"/>
      <c r="O618" s="198"/>
      <c r="P618" s="198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195"/>
      <c r="AC618" s="195"/>
      <c r="AD618" s="195"/>
      <c r="AE618" s="19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</row>
    <row r="619" spans="1:7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194"/>
      <c r="N619" s="194"/>
      <c r="O619" s="198"/>
      <c r="P619" s="198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195"/>
      <c r="AC619" s="195"/>
      <c r="AD619" s="195"/>
      <c r="AE619" s="19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</row>
    <row r="620" spans="1:7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194"/>
      <c r="N620" s="194"/>
      <c r="O620" s="198"/>
      <c r="P620" s="198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195"/>
      <c r="AC620" s="195"/>
      <c r="AD620" s="195"/>
      <c r="AE620" s="19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</row>
    <row r="621" spans="1:7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194"/>
      <c r="N621" s="194"/>
      <c r="O621" s="198"/>
      <c r="P621" s="198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195"/>
      <c r="AC621" s="195"/>
      <c r="AD621" s="195"/>
      <c r="AE621" s="19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</row>
    <row r="622" spans="1:7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194"/>
      <c r="N622" s="194"/>
      <c r="O622" s="198"/>
      <c r="P622" s="198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195"/>
      <c r="AC622" s="195"/>
      <c r="AD622" s="195"/>
      <c r="AE622" s="19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</row>
    <row r="623" spans="1:7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194"/>
      <c r="N623" s="194"/>
      <c r="O623" s="198"/>
      <c r="P623" s="198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195"/>
      <c r="AC623" s="195"/>
      <c r="AD623" s="195"/>
      <c r="AE623" s="19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</row>
    <row r="624" spans="1:7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194"/>
      <c r="N624" s="194"/>
      <c r="O624" s="198"/>
      <c r="P624" s="198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195"/>
      <c r="AC624" s="195"/>
      <c r="AD624" s="195"/>
      <c r="AE624" s="19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</row>
    <row r="625" spans="1:7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194"/>
      <c r="N625" s="194"/>
      <c r="O625" s="198"/>
      <c r="P625" s="198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195"/>
      <c r="AC625" s="195"/>
      <c r="AD625" s="195"/>
      <c r="AE625" s="19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</row>
    <row r="626" spans="1:7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194"/>
      <c r="N626" s="194"/>
      <c r="O626" s="198"/>
      <c r="P626" s="198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195"/>
      <c r="AC626" s="195"/>
      <c r="AD626" s="195"/>
      <c r="AE626" s="19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</row>
    <row r="627" spans="1:7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194"/>
      <c r="N627" s="194"/>
      <c r="O627" s="198"/>
      <c r="P627" s="198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195"/>
      <c r="AC627" s="195"/>
      <c r="AD627" s="195"/>
      <c r="AE627" s="19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</row>
    <row r="628" spans="1:7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194"/>
      <c r="N628" s="194"/>
      <c r="O628" s="198"/>
      <c r="P628" s="198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195"/>
      <c r="AC628" s="195"/>
      <c r="AD628" s="195"/>
      <c r="AE628" s="19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</row>
    <row r="629" spans="1:7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194"/>
      <c r="N629" s="194"/>
      <c r="O629" s="198"/>
      <c r="P629" s="198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195"/>
      <c r="AC629" s="195"/>
      <c r="AD629" s="195"/>
      <c r="AE629" s="19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</row>
    <row r="630" spans="1:7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194"/>
      <c r="N630" s="194"/>
      <c r="O630" s="198"/>
      <c r="P630" s="198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195"/>
      <c r="AC630" s="195"/>
      <c r="AD630" s="195"/>
      <c r="AE630" s="19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</row>
    <row r="631" spans="1:7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194"/>
      <c r="N631" s="194"/>
      <c r="O631" s="198"/>
      <c r="P631" s="198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195"/>
      <c r="AC631" s="195"/>
      <c r="AD631" s="195"/>
      <c r="AE631" s="19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</row>
    <row r="632" spans="1:7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194"/>
      <c r="N632" s="194"/>
      <c r="O632" s="198"/>
      <c r="P632" s="198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195"/>
      <c r="AC632" s="195"/>
      <c r="AD632" s="195"/>
      <c r="AE632" s="19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</row>
    <row r="633" spans="1:7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194"/>
      <c r="N633" s="194"/>
      <c r="O633" s="198"/>
      <c r="P633" s="198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195"/>
      <c r="AC633" s="195"/>
      <c r="AD633" s="195"/>
      <c r="AE633" s="19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</row>
    <row r="634" spans="1:7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194"/>
      <c r="N634" s="194"/>
      <c r="O634" s="198"/>
      <c r="P634" s="198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195"/>
      <c r="AC634" s="195"/>
      <c r="AD634" s="195"/>
      <c r="AE634" s="19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</row>
    <row r="635" spans="1:7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194"/>
      <c r="N635" s="194"/>
      <c r="O635" s="198"/>
      <c r="P635" s="198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195"/>
      <c r="AC635" s="195"/>
      <c r="AD635" s="195"/>
      <c r="AE635" s="19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</row>
    <row r="636" spans="1:7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194"/>
      <c r="N636" s="194"/>
      <c r="O636" s="198"/>
      <c r="P636" s="198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195"/>
      <c r="AC636" s="195"/>
      <c r="AD636" s="195"/>
      <c r="AE636" s="19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</row>
    <row r="637" spans="1:7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194"/>
      <c r="N637" s="194"/>
      <c r="O637" s="198"/>
      <c r="P637" s="198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195"/>
      <c r="AC637" s="195"/>
      <c r="AD637" s="195"/>
      <c r="AE637" s="19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</row>
    <row r="638" spans="1:7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194"/>
      <c r="N638" s="194"/>
      <c r="O638" s="198"/>
      <c r="P638" s="198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195"/>
      <c r="AC638" s="195"/>
      <c r="AD638" s="195"/>
      <c r="AE638" s="19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</row>
    <row r="639" spans="1:7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194"/>
      <c r="N639" s="194"/>
      <c r="O639" s="198"/>
      <c r="P639" s="198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195"/>
      <c r="AC639" s="195"/>
      <c r="AD639" s="195"/>
      <c r="AE639" s="19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</row>
    <row r="640" spans="1:7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194"/>
      <c r="N640" s="194"/>
      <c r="O640" s="198"/>
      <c r="P640" s="198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195"/>
      <c r="AC640" s="195"/>
      <c r="AD640" s="195"/>
      <c r="AE640" s="19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</row>
    <row r="641" spans="1:7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194"/>
      <c r="N641" s="194"/>
      <c r="O641" s="198"/>
      <c r="P641" s="198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195"/>
      <c r="AC641" s="195"/>
      <c r="AD641" s="195"/>
      <c r="AE641" s="19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</row>
    <row r="642" spans="1:7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194"/>
      <c r="N642" s="194"/>
      <c r="O642" s="198"/>
      <c r="P642" s="198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195"/>
      <c r="AC642" s="195"/>
      <c r="AD642" s="195"/>
      <c r="AE642" s="19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</row>
    <row r="643" spans="1:7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194"/>
      <c r="N643" s="194"/>
      <c r="O643" s="198"/>
      <c r="P643" s="198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195"/>
      <c r="AC643" s="195"/>
      <c r="AD643" s="195"/>
      <c r="AE643" s="19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</row>
    <row r="644" spans="1:7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194"/>
      <c r="N644" s="194"/>
      <c r="O644" s="198"/>
      <c r="P644" s="198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195"/>
      <c r="AC644" s="195"/>
      <c r="AD644" s="195"/>
      <c r="AE644" s="19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</row>
    <row r="645" spans="1:7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194"/>
      <c r="N645" s="194"/>
      <c r="O645" s="198"/>
      <c r="P645" s="198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195"/>
      <c r="AC645" s="195"/>
      <c r="AD645" s="195"/>
      <c r="AE645" s="19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</row>
    <row r="646" spans="1:7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194"/>
      <c r="N646" s="194"/>
      <c r="O646" s="198"/>
      <c r="P646" s="198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195"/>
      <c r="AC646" s="195"/>
      <c r="AD646" s="195"/>
      <c r="AE646" s="19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</row>
    <row r="647" spans="1:7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194"/>
      <c r="N647" s="194"/>
      <c r="O647" s="198"/>
      <c r="P647" s="198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195"/>
      <c r="AC647" s="195"/>
      <c r="AD647" s="195"/>
      <c r="AE647" s="19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</row>
    <row r="648" spans="1:7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194"/>
      <c r="N648" s="194"/>
      <c r="O648" s="198"/>
      <c r="P648" s="198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195"/>
      <c r="AC648" s="195"/>
      <c r="AD648" s="195"/>
      <c r="AE648" s="19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</row>
    <row r="649" spans="1:7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194"/>
      <c r="N649" s="194"/>
      <c r="O649" s="198"/>
      <c r="P649" s="198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195"/>
      <c r="AC649" s="195"/>
      <c r="AD649" s="195"/>
      <c r="AE649" s="19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</row>
    <row r="650" spans="1:7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194"/>
      <c r="N650" s="194"/>
      <c r="O650" s="198"/>
      <c r="P650" s="198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195"/>
      <c r="AC650" s="195"/>
      <c r="AD650" s="195"/>
      <c r="AE650" s="19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</row>
    <row r="651" spans="1:7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194"/>
      <c r="N651" s="194"/>
      <c r="O651" s="198"/>
      <c r="P651" s="198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195"/>
      <c r="AC651" s="195"/>
      <c r="AD651" s="195"/>
      <c r="AE651" s="19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</row>
    <row r="652" spans="1:7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194"/>
      <c r="N652" s="194"/>
      <c r="O652" s="198"/>
      <c r="P652" s="198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195"/>
      <c r="AC652" s="195"/>
      <c r="AD652" s="195"/>
      <c r="AE652" s="19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</row>
    <row r="653" spans="1:7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194"/>
      <c r="N653" s="194"/>
      <c r="O653" s="198"/>
      <c r="P653" s="198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195"/>
      <c r="AC653" s="195"/>
      <c r="AD653" s="195"/>
      <c r="AE653" s="19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</row>
    <row r="654" spans="1:7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194"/>
      <c r="N654" s="194"/>
      <c r="O654" s="198"/>
      <c r="P654" s="198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195"/>
      <c r="AC654" s="195"/>
      <c r="AD654" s="195"/>
      <c r="AE654" s="19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</row>
    <row r="655" spans="1:7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194"/>
      <c r="N655" s="194"/>
      <c r="O655" s="198"/>
      <c r="P655" s="198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195"/>
      <c r="AC655" s="195"/>
      <c r="AD655" s="195"/>
      <c r="AE655" s="19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</row>
    <row r="656" spans="1:7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194"/>
      <c r="N656" s="194"/>
      <c r="O656" s="198"/>
      <c r="P656" s="198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195"/>
      <c r="AC656" s="195"/>
      <c r="AD656" s="195"/>
      <c r="AE656" s="19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</row>
    <row r="657" spans="1:7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194"/>
      <c r="N657" s="194"/>
      <c r="O657" s="198"/>
      <c r="P657" s="198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195"/>
      <c r="AC657" s="195"/>
      <c r="AD657" s="195"/>
      <c r="AE657" s="19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</row>
    <row r="658" spans="1:7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194"/>
      <c r="N658" s="194"/>
      <c r="O658" s="198"/>
      <c r="P658" s="198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195"/>
      <c r="AC658" s="195"/>
      <c r="AD658" s="195"/>
      <c r="AE658" s="19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</row>
    <row r="659" spans="1:7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194"/>
      <c r="N659" s="194"/>
      <c r="O659" s="198"/>
      <c r="P659" s="198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195"/>
      <c r="AC659" s="195"/>
      <c r="AD659" s="195"/>
      <c r="AE659" s="19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</row>
    <row r="660" spans="1:7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194"/>
      <c r="N660" s="194"/>
      <c r="O660" s="198"/>
      <c r="P660" s="198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195"/>
      <c r="AC660" s="195"/>
      <c r="AD660" s="195"/>
      <c r="AE660" s="19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</row>
    <row r="661" spans="1:7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194"/>
      <c r="N661" s="194"/>
      <c r="O661" s="198"/>
      <c r="P661" s="198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195"/>
      <c r="AC661" s="195"/>
      <c r="AD661" s="195"/>
      <c r="AE661" s="19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</row>
    <row r="662" spans="1:7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194"/>
      <c r="N662" s="194"/>
      <c r="O662" s="198"/>
      <c r="P662" s="198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195"/>
      <c r="AC662" s="195"/>
      <c r="AD662" s="195"/>
      <c r="AE662" s="19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</row>
    <row r="663" spans="1:7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194"/>
      <c r="N663" s="194"/>
      <c r="O663" s="198"/>
      <c r="P663" s="198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195"/>
      <c r="AC663" s="195"/>
      <c r="AD663" s="195"/>
      <c r="AE663" s="19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</row>
    <row r="664" spans="1:7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194"/>
      <c r="N664" s="194"/>
      <c r="O664" s="198"/>
      <c r="P664" s="198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195"/>
      <c r="AC664" s="195"/>
      <c r="AD664" s="195"/>
      <c r="AE664" s="19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</row>
    <row r="665" spans="1:7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194"/>
      <c r="N665" s="194"/>
      <c r="O665" s="198"/>
      <c r="P665" s="198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195"/>
      <c r="AC665" s="195"/>
      <c r="AD665" s="195"/>
      <c r="AE665" s="19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</row>
    <row r="666" spans="1:7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194"/>
      <c r="N666" s="194"/>
      <c r="O666" s="198"/>
      <c r="P666" s="198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195"/>
      <c r="AC666" s="195"/>
      <c r="AD666" s="195"/>
      <c r="AE666" s="19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</row>
    <row r="667" spans="1:7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194"/>
      <c r="N667" s="194"/>
      <c r="O667" s="198"/>
      <c r="P667" s="198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195"/>
      <c r="AC667" s="195"/>
      <c r="AD667" s="195"/>
      <c r="AE667" s="19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</row>
    <row r="668" spans="1:7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194"/>
      <c r="N668" s="194"/>
      <c r="O668" s="198"/>
      <c r="P668" s="198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195"/>
      <c r="AC668" s="195"/>
      <c r="AD668" s="195"/>
      <c r="AE668" s="19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</row>
    <row r="669" spans="1:7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194"/>
      <c r="N669" s="194"/>
      <c r="O669" s="198"/>
      <c r="P669" s="198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195"/>
      <c r="AC669" s="195"/>
      <c r="AD669" s="195"/>
      <c r="AE669" s="19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</row>
    <row r="670" spans="1:7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194"/>
      <c r="N670" s="194"/>
      <c r="O670" s="198"/>
      <c r="P670" s="198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195"/>
      <c r="AC670" s="195"/>
      <c r="AD670" s="195"/>
      <c r="AE670" s="19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</row>
    <row r="671" spans="1:7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194"/>
      <c r="N671" s="194"/>
      <c r="O671" s="198"/>
      <c r="P671" s="198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195"/>
      <c r="AC671" s="195"/>
      <c r="AD671" s="195"/>
      <c r="AE671" s="19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</row>
    <row r="672" spans="1:7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194"/>
      <c r="N672" s="194"/>
      <c r="O672" s="198"/>
      <c r="P672" s="198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195"/>
      <c r="AC672" s="195"/>
      <c r="AD672" s="195"/>
      <c r="AE672" s="19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</row>
    <row r="673" spans="1:7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194"/>
      <c r="N673" s="194"/>
      <c r="O673" s="198"/>
      <c r="P673" s="198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195"/>
      <c r="AC673" s="195"/>
      <c r="AD673" s="195"/>
      <c r="AE673" s="19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</row>
    <row r="674" spans="1:7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194"/>
      <c r="N674" s="194"/>
      <c r="O674" s="198"/>
      <c r="P674" s="198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195"/>
      <c r="AC674" s="195"/>
      <c r="AD674" s="195"/>
      <c r="AE674" s="19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</row>
    <row r="675" spans="1:7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194"/>
      <c r="N675" s="194"/>
      <c r="O675" s="198"/>
      <c r="P675" s="198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195"/>
      <c r="AC675" s="195"/>
      <c r="AD675" s="195"/>
      <c r="AE675" s="19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</row>
    <row r="676" spans="1:7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194"/>
      <c r="N676" s="194"/>
      <c r="O676" s="198"/>
      <c r="P676" s="198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195"/>
      <c r="AC676" s="195"/>
      <c r="AD676" s="195"/>
      <c r="AE676" s="19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</row>
    <row r="677" spans="1:7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194"/>
      <c r="N677" s="194"/>
      <c r="O677" s="198"/>
      <c r="P677" s="198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195"/>
      <c r="AC677" s="195"/>
      <c r="AD677" s="195"/>
      <c r="AE677" s="19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</row>
    <row r="678" spans="1:7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194"/>
      <c r="N678" s="194"/>
      <c r="O678" s="198"/>
      <c r="P678" s="198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195"/>
      <c r="AC678" s="195"/>
      <c r="AD678" s="195"/>
      <c r="AE678" s="19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</row>
    <row r="679" spans="1:7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194"/>
      <c r="N679" s="194"/>
      <c r="O679" s="198"/>
      <c r="P679" s="198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195"/>
      <c r="AC679" s="195"/>
      <c r="AD679" s="195"/>
      <c r="AE679" s="19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</row>
    <row r="680" spans="1:7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194"/>
      <c r="N680" s="194"/>
      <c r="O680" s="198"/>
      <c r="P680" s="198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195"/>
      <c r="AC680" s="195"/>
      <c r="AD680" s="195"/>
      <c r="AE680" s="19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</row>
    <row r="681" spans="1:7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194"/>
      <c r="N681" s="194"/>
      <c r="O681" s="198"/>
      <c r="P681" s="198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195"/>
      <c r="AC681" s="195"/>
      <c r="AD681" s="195"/>
      <c r="AE681" s="19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</row>
    <row r="682" spans="1:7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194"/>
      <c r="N682" s="194"/>
      <c r="O682" s="198"/>
      <c r="P682" s="198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195"/>
      <c r="AC682" s="195"/>
      <c r="AD682" s="195"/>
      <c r="AE682" s="19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</row>
    <row r="683" spans="1:7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194"/>
      <c r="N683" s="194"/>
      <c r="O683" s="198"/>
      <c r="P683" s="198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195"/>
      <c r="AC683" s="195"/>
      <c r="AD683" s="195"/>
      <c r="AE683" s="19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</row>
    <row r="684" spans="1:7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194"/>
      <c r="N684" s="194"/>
      <c r="O684" s="198"/>
      <c r="P684" s="198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195"/>
      <c r="AC684" s="195"/>
      <c r="AD684" s="195"/>
      <c r="AE684" s="19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</row>
    <row r="685" spans="1:7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194"/>
      <c r="N685" s="194"/>
      <c r="O685" s="198"/>
      <c r="P685" s="198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195"/>
      <c r="AC685" s="195"/>
      <c r="AD685" s="195"/>
      <c r="AE685" s="19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</row>
    <row r="686" spans="1:7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194"/>
      <c r="N686" s="194"/>
      <c r="O686" s="198"/>
      <c r="P686" s="198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195"/>
      <c r="AC686" s="195"/>
      <c r="AD686" s="195"/>
      <c r="AE686" s="19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</row>
    <row r="687" spans="1:7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194"/>
      <c r="N687" s="194"/>
      <c r="O687" s="198"/>
      <c r="P687" s="198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195"/>
      <c r="AC687" s="195"/>
      <c r="AD687" s="195"/>
      <c r="AE687" s="19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</row>
    <row r="688" spans="1:7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194"/>
      <c r="N688" s="194"/>
      <c r="O688" s="198"/>
      <c r="P688" s="198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195"/>
      <c r="AC688" s="195"/>
      <c r="AD688" s="195"/>
      <c r="AE688" s="19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</row>
    <row r="689" spans="1:7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194"/>
      <c r="N689" s="194"/>
      <c r="O689" s="198"/>
      <c r="P689" s="198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195"/>
      <c r="AC689" s="195"/>
      <c r="AD689" s="195"/>
      <c r="AE689" s="19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</row>
    <row r="690" spans="1:7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194"/>
      <c r="N690" s="194"/>
      <c r="O690" s="198"/>
      <c r="P690" s="198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195"/>
      <c r="AC690" s="195"/>
      <c r="AD690" s="195"/>
      <c r="AE690" s="19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</row>
    <row r="691" spans="1:7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194"/>
      <c r="N691" s="194"/>
      <c r="O691" s="198"/>
      <c r="P691" s="198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195"/>
      <c r="AC691" s="195"/>
      <c r="AD691" s="195"/>
      <c r="AE691" s="19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</row>
    <row r="692" spans="1:7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194"/>
      <c r="N692" s="194"/>
      <c r="O692" s="198"/>
      <c r="P692" s="198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195"/>
      <c r="AC692" s="195"/>
      <c r="AD692" s="195"/>
      <c r="AE692" s="19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</row>
    <row r="693" spans="1:7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194"/>
      <c r="N693" s="194"/>
      <c r="O693" s="198"/>
      <c r="P693" s="198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195"/>
      <c r="AC693" s="195"/>
      <c r="AD693" s="195"/>
      <c r="AE693" s="19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</row>
    <row r="694" spans="1:7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194"/>
      <c r="N694" s="194"/>
      <c r="O694" s="198"/>
      <c r="P694" s="198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195"/>
      <c r="AC694" s="195"/>
      <c r="AD694" s="195"/>
      <c r="AE694" s="19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</row>
    <row r="695" spans="1:7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194"/>
      <c r="N695" s="194"/>
      <c r="O695" s="198"/>
      <c r="P695" s="198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195"/>
      <c r="AC695" s="195"/>
      <c r="AD695" s="195"/>
      <c r="AE695" s="19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</row>
    <row r="696" spans="1:7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194"/>
      <c r="N696" s="194"/>
      <c r="O696" s="198"/>
      <c r="P696" s="198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195"/>
      <c r="AC696" s="195"/>
      <c r="AD696" s="195"/>
      <c r="AE696" s="19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</row>
    <row r="697" spans="1:7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194"/>
      <c r="N697" s="194"/>
      <c r="O697" s="198"/>
      <c r="P697" s="198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195"/>
      <c r="AC697" s="195"/>
      <c r="AD697" s="195"/>
      <c r="AE697" s="19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</row>
    <row r="698" spans="1:7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194"/>
      <c r="N698" s="194"/>
      <c r="O698" s="198"/>
      <c r="P698" s="198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195"/>
      <c r="AC698" s="195"/>
      <c r="AD698" s="195"/>
      <c r="AE698" s="19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</row>
    <row r="699" spans="1:7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194"/>
      <c r="N699" s="194"/>
      <c r="O699" s="198"/>
      <c r="P699" s="198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195"/>
      <c r="AC699" s="195"/>
      <c r="AD699" s="195"/>
      <c r="AE699" s="19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</row>
    <row r="700" spans="1:7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194"/>
      <c r="N700" s="194"/>
      <c r="O700" s="198"/>
      <c r="P700" s="198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195"/>
      <c r="AC700" s="195"/>
      <c r="AD700" s="195"/>
      <c r="AE700" s="19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</row>
    <row r="701" spans="1:7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194"/>
      <c r="N701" s="194"/>
      <c r="O701" s="198"/>
      <c r="P701" s="198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195"/>
      <c r="AC701" s="195"/>
      <c r="AD701" s="195"/>
      <c r="AE701" s="19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</row>
    <row r="702" spans="1:7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194"/>
      <c r="N702" s="194"/>
      <c r="O702" s="198"/>
      <c r="P702" s="198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195"/>
      <c r="AC702" s="195"/>
      <c r="AD702" s="195"/>
      <c r="AE702" s="19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</row>
    <row r="703" spans="1:7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194"/>
      <c r="N703" s="194"/>
      <c r="O703" s="198"/>
      <c r="P703" s="198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195"/>
      <c r="AC703" s="195"/>
      <c r="AD703" s="195"/>
      <c r="AE703" s="19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</row>
    <row r="704" spans="1:7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194"/>
      <c r="N704" s="194"/>
      <c r="O704" s="198"/>
      <c r="P704" s="198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195"/>
      <c r="AC704" s="195"/>
      <c r="AD704" s="195"/>
      <c r="AE704" s="19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</row>
    <row r="705" spans="1:7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194"/>
      <c r="N705" s="194"/>
      <c r="O705" s="198"/>
      <c r="P705" s="198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195"/>
      <c r="AC705" s="195"/>
      <c r="AD705" s="195"/>
      <c r="AE705" s="19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</row>
    <row r="706" spans="1:7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194"/>
      <c r="N706" s="194"/>
      <c r="O706" s="198"/>
      <c r="P706" s="198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195"/>
      <c r="AC706" s="195"/>
      <c r="AD706" s="195"/>
      <c r="AE706" s="19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</row>
    <row r="707" spans="1:7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194"/>
      <c r="N707" s="194"/>
      <c r="O707" s="198"/>
      <c r="P707" s="198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195"/>
      <c r="AC707" s="195"/>
      <c r="AD707" s="195"/>
      <c r="AE707" s="19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</row>
    <row r="708" spans="1:7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194"/>
      <c r="N708" s="194"/>
      <c r="O708" s="198"/>
      <c r="P708" s="198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195"/>
      <c r="AC708" s="195"/>
      <c r="AD708" s="195"/>
      <c r="AE708" s="19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</row>
    <row r="709" spans="1:7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194"/>
      <c r="N709" s="194"/>
      <c r="O709" s="198"/>
      <c r="P709" s="198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195"/>
      <c r="AC709" s="195"/>
      <c r="AD709" s="195"/>
      <c r="AE709" s="19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</row>
    <row r="710" spans="1:7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194"/>
      <c r="N710" s="194"/>
      <c r="O710" s="198"/>
      <c r="P710" s="198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195"/>
      <c r="AC710" s="195"/>
      <c r="AD710" s="195"/>
      <c r="AE710" s="19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</row>
    <row r="711" spans="1:7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194"/>
      <c r="N711" s="194"/>
      <c r="O711" s="198"/>
      <c r="P711" s="198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195"/>
      <c r="AC711" s="195"/>
      <c r="AD711" s="195"/>
      <c r="AE711" s="19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</row>
    <row r="712" spans="1:7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194"/>
      <c r="N712" s="194"/>
      <c r="O712" s="198"/>
      <c r="P712" s="198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195"/>
      <c r="AC712" s="195"/>
      <c r="AD712" s="195"/>
      <c r="AE712" s="19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</row>
    <row r="713" spans="1:7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194"/>
      <c r="N713" s="194"/>
      <c r="O713" s="198"/>
      <c r="P713" s="198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195"/>
      <c r="AC713" s="195"/>
      <c r="AD713" s="195"/>
      <c r="AE713" s="19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</row>
    <row r="714" spans="1:7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194"/>
      <c r="N714" s="194"/>
      <c r="O714" s="198"/>
      <c r="P714" s="198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195"/>
      <c r="AC714" s="195"/>
      <c r="AD714" s="195"/>
      <c r="AE714" s="19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</row>
    <row r="715" spans="1:7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194"/>
      <c r="N715" s="194"/>
      <c r="O715" s="198"/>
      <c r="P715" s="198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195"/>
      <c r="AC715" s="195"/>
      <c r="AD715" s="195"/>
      <c r="AE715" s="19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</row>
    <row r="716" spans="1:7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194"/>
      <c r="N716" s="194"/>
      <c r="O716" s="198"/>
      <c r="P716" s="198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195"/>
      <c r="AC716" s="195"/>
      <c r="AD716" s="195"/>
      <c r="AE716" s="19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</row>
    <row r="717" spans="1:7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194"/>
      <c r="N717" s="194"/>
      <c r="O717" s="198"/>
      <c r="P717" s="198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195"/>
      <c r="AC717" s="195"/>
      <c r="AD717" s="195"/>
      <c r="AE717" s="19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</row>
    <row r="718" spans="1:7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194"/>
      <c r="N718" s="194"/>
      <c r="O718" s="198"/>
      <c r="P718" s="198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195"/>
      <c r="AC718" s="195"/>
      <c r="AD718" s="195"/>
      <c r="AE718" s="19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</row>
    <row r="719" spans="1:7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194"/>
      <c r="N719" s="194"/>
      <c r="O719" s="198"/>
      <c r="P719" s="198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195"/>
      <c r="AC719" s="195"/>
      <c r="AD719" s="195"/>
      <c r="AE719" s="19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</row>
    <row r="720" spans="1:7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194"/>
      <c r="N720" s="194"/>
      <c r="O720" s="198"/>
      <c r="P720" s="198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195"/>
      <c r="AC720" s="195"/>
      <c r="AD720" s="195"/>
      <c r="AE720" s="19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</row>
    <row r="721" spans="1:7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194"/>
      <c r="N721" s="194"/>
      <c r="O721" s="198"/>
      <c r="P721" s="198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195"/>
      <c r="AC721" s="195"/>
      <c r="AD721" s="195"/>
      <c r="AE721" s="19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</row>
    <row r="722" spans="1:7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194"/>
      <c r="N722" s="194"/>
      <c r="O722" s="198"/>
      <c r="P722" s="198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195"/>
      <c r="AC722" s="195"/>
      <c r="AD722" s="195"/>
      <c r="AE722" s="19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</row>
    <row r="723" spans="1:7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194"/>
      <c r="N723" s="194"/>
      <c r="O723" s="198"/>
      <c r="P723" s="198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195"/>
      <c r="AC723" s="195"/>
      <c r="AD723" s="195"/>
      <c r="AE723" s="19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</row>
    <row r="724" spans="1:7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194"/>
      <c r="N724" s="194"/>
      <c r="O724" s="198"/>
      <c r="P724" s="198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195"/>
      <c r="AC724" s="195"/>
      <c r="AD724" s="195"/>
      <c r="AE724" s="19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</row>
    <row r="725" spans="1:7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194"/>
      <c r="N725" s="194"/>
      <c r="O725" s="198"/>
      <c r="P725" s="198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195"/>
      <c r="AC725" s="195"/>
      <c r="AD725" s="195"/>
      <c r="AE725" s="19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</row>
    <row r="726" spans="1:7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194"/>
      <c r="N726" s="194"/>
      <c r="O726" s="198"/>
      <c r="P726" s="198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195"/>
      <c r="AC726" s="195"/>
      <c r="AD726" s="195"/>
      <c r="AE726" s="19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</row>
    <row r="727" spans="1:7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194"/>
      <c r="N727" s="194"/>
      <c r="O727" s="198"/>
      <c r="P727" s="198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195"/>
      <c r="AC727" s="195"/>
      <c r="AD727" s="195"/>
      <c r="AE727" s="19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</row>
    <row r="728" spans="1:7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194"/>
      <c r="N728" s="194"/>
      <c r="O728" s="198"/>
      <c r="P728" s="198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195"/>
      <c r="AC728" s="195"/>
      <c r="AD728" s="195"/>
      <c r="AE728" s="19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</row>
    <row r="729" spans="1:7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194"/>
      <c r="N729" s="194"/>
      <c r="O729" s="198"/>
      <c r="P729" s="198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195"/>
      <c r="AC729" s="195"/>
      <c r="AD729" s="195"/>
      <c r="AE729" s="19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</row>
    <row r="730" spans="1:7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194"/>
      <c r="N730" s="194"/>
      <c r="O730" s="198"/>
      <c r="P730" s="198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195"/>
      <c r="AC730" s="195"/>
      <c r="AD730" s="195"/>
      <c r="AE730" s="19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</row>
    <row r="731" spans="1:7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194"/>
      <c r="N731" s="194"/>
      <c r="O731" s="198"/>
      <c r="P731" s="198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195"/>
      <c r="AC731" s="195"/>
      <c r="AD731" s="195"/>
      <c r="AE731" s="19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</row>
    <row r="732" spans="1:7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194"/>
      <c r="N732" s="194"/>
      <c r="O732" s="198"/>
      <c r="P732" s="198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195"/>
      <c r="AC732" s="195"/>
      <c r="AD732" s="195"/>
      <c r="AE732" s="19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</row>
    <row r="733" spans="1:7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194"/>
      <c r="N733" s="194"/>
      <c r="O733" s="198"/>
      <c r="P733" s="198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195"/>
      <c r="AC733" s="195"/>
      <c r="AD733" s="195"/>
      <c r="AE733" s="19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</row>
    <row r="734" spans="1:7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194"/>
      <c r="N734" s="194"/>
      <c r="O734" s="198"/>
      <c r="P734" s="198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195"/>
      <c r="AC734" s="195"/>
      <c r="AD734" s="195"/>
      <c r="AE734" s="19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</row>
    <row r="735" spans="1:7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194"/>
      <c r="N735" s="194"/>
      <c r="O735" s="198"/>
      <c r="P735" s="198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195"/>
      <c r="AC735" s="195"/>
      <c r="AD735" s="195"/>
      <c r="AE735" s="19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</row>
    <row r="736" spans="1:7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194"/>
      <c r="N736" s="194"/>
      <c r="O736" s="198"/>
      <c r="P736" s="198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195"/>
      <c r="AC736" s="195"/>
      <c r="AD736" s="195"/>
      <c r="AE736" s="19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</row>
    <row r="737" spans="1:7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194"/>
      <c r="N737" s="194"/>
      <c r="O737" s="198"/>
      <c r="P737" s="198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195"/>
      <c r="AC737" s="195"/>
      <c r="AD737" s="195"/>
      <c r="AE737" s="19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</row>
    <row r="738" spans="1:7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194"/>
      <c r="N738" s="194"/>
      <c r="O738" s="198"/>
      <c r="P738" s="198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195"/>
      <c r="AC738" s="195"/>
      <c r="AD738" s="195"/>
      <c r="AE738" s="19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</row>
    <row r="739" spans="1:7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194"/>
      <c r="N739" s="194"/>
      <c r="O739" s="198"/>
      <c r="P739" s="198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195"/>
      <c r="AC739" s="195"/>
      <c r="AD739" s="195"/>
      <c r="AE739" s="19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</row>
    <row r="740" spans="1:7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194"/>
      <c r="N740" s="194"/>
      <c r="O740" s="198"/>
      <c r="P740" s="198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195"/>
      <c r="AC740" s="195"/>
      <c r="AD740" s="195"/>
      <c r="AE740" s="19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</row>
    <row r="741" spans="1:7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194"/>
      <c r="N741" s="194"/>
      <c r="O741" s="198"/>
      <c r="P741" s="198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195"/>
      <c r="AC741" s="195"/>
      <c r="AD741" s="195"/>
      <c r="AE741" s="19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</row>
    <row r="742" spans="1:7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194"/>
      <c r="N742" s="194"/>
      <c r="O742" s="198"/>
      <c r="P742" s="198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195"/>
      <c r="AC742" s="195"/>
      <c r="AD742" s="195"/>
      <c r="AE742" s="19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</row>
    <row r="743" spans="1:7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194"/>
      <c r="N743" s="194"/>
      <c r="O743" s="198"/>
      <c r="P743" s="198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195"/>
      <c r="AC743" s="195"/>
      <c r="AD743" s="195"/>
      <c r="AE743" s="19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</row>
    <row r="744" spans="1:7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194"/>
      <c r="N744" s="194"/>
      <c r="O744" s="198"/>
      <c r="P744" s="198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195"/>
      <c r="AC744" s="195"/>
      <c r="AD744" s="195"/>
      <c r="AE744" s="19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</row>
    <row r="745" spans="1:7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194"/>
      <c r="N745" s="194"/>
      <c r="O745" s="198"/>
      <c r="P745" s="198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195"/>
      <c r="AC745" s="195"/>
      <c r="AD745" s="195"/>
      <c r="AE745" s="19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</row>
    <row r="746" spans="1:7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194"/>
      <c r="N746" s="194"/>
      <c r="O746" s="198"/>
      <c r="P746" s="198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195"/>
      <c r="AC746" s="195"/>
      <c r="AD746" s="195"/>
      <c r="AE746" s="19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</row>
    <row r="747" spans="1:7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194"/>
      <c r="N747" s="194"/>
      <c r="O747" s="198"/>
      <c r="P747" s="198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195"/>
      <c r="AC747" s="195"/>
      <c r="AD747" s="195"/>
      <c r="AE747" s="19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</row>
    <row r="748" spans="1:7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194"/>
      <c r="N748" s="194"/>
      <c r="O748" s="198"/>
      <c r="P748" s="198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195"/>
      <c r="AC748" s="195"/>
      <c r="AD748" s="195"/>
      <c r="AE748" s="19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</row>
    <row r="749" spans="1:7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194"/>
      <c r="N749" s="194"/>
      <c r="O749" s="198"/>
      <c r="P749" s="198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195"/>
      <c r="AC749" s="195"/>
      <c r="AD749" s="195"/>
      <c r="AE749" s="19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</row>
    <row r="750" spans="1:7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194"/>
      <c r="N750" s="194"/>
      <c r="O750" s="198"/>
      <c r="P750" s="198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195"/>
      <c r="AC750" s="195"/>
      <c r="AD750" s="195"/>
      <c r="AE750" s="19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</row>
    <row r="751" spans="1:7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194"/>
      <c r="N751" s="194"/>
      <c r="O751" s="198"/>
      <c r="P751" s="198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195"/>
      <c r="AC751" s="195"/>
      <c r="AD751" s="195"/>
      <c r="AE751" s="19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</row>
    <row r="752" spans="1:7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194"/>
      <c r="N752" s="194"/>
      <c r="O752" s="198"/>
      <c r="P752" s="198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195"/>
      <c r="AC752" s="195"/>
      <c r="AD752" s="195"/>
      <c r="AE752" s="19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</row>
    <row r="753" spans="1:7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194"/>
      <c r="N753" s="194"/>
      <c r="O753" s="198"/>
      <c r="P753" s="198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195"/>
      <c r="AC753" s="195"/>
      <c r="AD753" s="195"/>
      <c r="AE753" s="19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</row>
    <row r="754" spans="1:7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194"/>
      <c r="N754" s="194"/>
      <c r="O754" s="198"/>
      <c r="P754" s="198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195"/>
      <c r="AC754" s="195"/>
      <c r="AD754" s="195"/>
      <c r="AE754" s="19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</row>
    <row r="755" spans="1:7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194"/>
      <c r="N755" s="194"/>
      <c r="O755" s="198"/>
      <c r="P755" s="198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195"/>
      <c r="AC755" s="195"/>
      <c r="AD755" s="195"/>
      <c r="AE755" s="19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</row>
    <row r="756" spans="1:7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194"/>
      <c r="N756" s="194"/>
      <c r="O756" s="198"/>
      <c r="P756" s="198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195"/>
      <c r="AC756" s="195"/>
      <c r="AD756" s="195"/>
      <c r="AE756" s="19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</row>
    <row r="757" spans="1:7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194"/>
      <c r="N757" s="194"/>
      <c r="O757" s="198"/>
      <c r="P757" s="198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195"/>
      <c r="AC757" s="195"/>
      <c r="AD757" s="195"/>
      <c r="AE757" s="19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</row>
    <row r="758" spans="1:7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194"/>
      <c r="N758" s="194"/>
      <c r="O758" s="198"/>
      <c r="P758" s="198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195"/>
      <c r="AC758" s="195"/>
      <c r="AD758" s="195"/>
      <c r="AE758" s="19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</row>
    <row r="759" spans="1:7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194"/>
      <c r="N759" s="194"/>
      <c r="O759" s="198"/>
      <c r="P759" s="198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195"/>
      <c r="AC759" s="195"/>
      <c r="AD759" s="195"/>
      <c r="AE759" s="19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</row>
    <row r="760" spans="1:7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194"/>
      <c r="N760" s="194"/>
      <c r="O760" s="198"/>
      <c r="P760" s="198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195"/>
      <c r="AC760" s="195"/>
      <c r="AD760" s="195"/>
      <c r="AE760" s="19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</row>
    <row r="761" spans="1:7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194"/>
      <c r="N761" s="194"/>
      <c r="O761" s="198"/>
      <c r="P761" s="198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195"/>
      <c r="AC761" s="195"/>
      <c r="AD761" s="195"/>
      <c r="AE761" s="19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</row>
    <row r="762" spans="1:7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194"/>
      <c r="N762" s="194"/>
      <c r="O762" s="198"/>
      <c r="P762" s="198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195"/>
      <c r="AC762" s="195"/>
      <c r="AD762" s="195"/>
      <c r="AE762" s="19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</row>
    <row r="763" spans="1:7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194"/>
      <c r="N763" s="194"/>
      <c r="O763" s="198"/>
      <c r="P763" s="198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195"/>
      <c r="AC763" s="195"/>
      <c r="AD763" s="195"/>
      <c r="AE763" s="19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</row>
    <row r="764" spans="1:7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194"/>
      <c r="N764" s="194"/>
      <c r="O764" s="198"/>
      <c r="P764" s="198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195"/>
      <c r="AC764" s="195"/>
      <c r="AD764" s="195"/>
      <c r="AE764" s="19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</row>
    <row r="765" spans="1:7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194"/>
      <c r="N765" s="194"/>
      <c r="O765" s="198"/>
      <c r="P765" s="198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195"/>
      <c r="AC765" s="195"/>
      <c r="AD765" s="195"/>
      <c r="AE765" s="19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</row>
    <row r="766" spans="1:7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194"/>
      <c r="N766" s="194"/>
      <c r="O766" s="198"/>
      <c r="P766" s="198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195"/>
      <c r="AC766" s="195"/>
      <c r="AD766" s="195"/>
      <c r="AE766" s="19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</row>
    <row r="767" spans="1:7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194"/>
      <c r="N767" s="194"/>
      <c r="O767" s="198"/>
      <c r="P767" s="198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195"/>
      <c r="AC767" s="195"/>
      <c r="AD767" s="195"/>
      <c r="AE767" s="19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</row>
    <row r="768" spans="1:7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194"/>
      <c r="N768" s="194"/>
      <c r="O768" s="198"/>
      <c r="P768" s="198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195"/>
      <c r="AC768" s="195"/>
      <c r="AD768" s="195"/>
      <c r="AE768" s="19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</row>
    <row r="769" spans="1:7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194"/>
      <c r="N769" s="194"/>
      <c r="O769" s="198"/>
      <c r="P769" s="198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195"/>
      <c r="AC769" s="195"/>
      <c r="AD769" s="195"/>
      <c r="AE769" s="19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</row>
    <row r="770" spans="1:7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194"/>
      <c r="N770" s="194"/>
      <c r="O770" s="198"/>
      <c r="P770" s="198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195"/>
      <c r="AC770" s="195"/>
      <c r="AD770" s="195"/>
      <c r="AE770" s="19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</row>
    <row r="771" spans="1:7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194"/>
      <c r="N771" s="194"/>
      <c r="O771" s="198"/>
      <c r="P771" s="198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195"/>
      <c r="AC771" s="195"/>
      <c r="AD771" s="195"/>
      <c r="AE771" s="19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</row>
    <row r="772" spans="1:7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194"/>
      <c r="N772" s="194"/>
      <c r="O772" s="198"/>
      <c r="P772" s="198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195"/>
      <c r="AC772" s="195"/>
      <c r="AD772" s="195"/>
      <c r="AE772" s="19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</row>
    <row r="773" spans="1:7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194"/>
      <c r="N773" s="194"/>
      <c r="O773" s="198"/>
      <c r="P773" s="198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195"/>
      <c r="AC773" s="195"/>
      <c r="AD773" s="195"/>
      <c r="AE773" s="19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</row>
    <row r="774" spans="1:7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194"/>
      <c r="N774" s="194"/>
      <c r="O774" s="198"/>
      <c r="P774" s="198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195"/>
      <c r="AC774" s="195"/>
      <c r="AD774" s="195"/>
      <c r="AE774" s="19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</row>
    <row r="775" spans="1:7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194"/>
      <c r="N775" s="194"/>
      <c r="O775" s="198"/>
      <c r="P775" s="198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195"/>
      <c r="AC775" s="195"/>
      <c r="AD775" s="195"/>
      <c r="AE775" s="19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</row>
    <row r="776" spans="1:7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194"/>
      <c r="N776" s="194"/>
      <c r="O776" s="198"/>
      <c r="P776" s="198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195"/>
      <c r="AC776" s="195"/>
      <c r="AD776" s="195"/>
      <c r="AE776" s="19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</row>
    <row r="777" spans="1:7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194"/>
      <c r="N777" s="194"/>
      <c r="O777" s="198"/>
      <c r="P777" s="198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195"/>
      <c r="AC777" s="195"/>
      <c r="AD777" s="195"/>
      <c r="AE777" s="19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</row>
    <row r="778" spans="1:7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194"/>
      <c r="N778" s="194"/>
      <c r="O778" s="198"/>
      <c r="P778" s="198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195"/>
      <c r="AC778" s="195"/>
      <c r="AD778" s="195"/>
      <c r="AE778" s="19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</row>
    <row r="779" spans="1:7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194"/>
      <c r="N779" s="194"/>
      <c r="O779" s="198"/>
      <c r="P779" s="198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195"/>
      <c r="AC779" s="195"/>
      <c r="AD779" s="195"/>
      <c r="AE779" s="19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</row>
    <row r="780" spans="1:7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194"/>
      <c r="N780" s="194"/>
      <c r="O780" s="198"/>
      <c r="P780" s="198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195"/>
      <c r="AC780" s="195"/>
      <c r="AD780" s="195"/>
      <c r="AE780" s="19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</row>
    <row r="781" spans="1:7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194"/>
      <c r="N781" s="194"/>
      <c r="O781" s="198"/>
      <c r="P781" s="198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195"/>
      <c r="AC781" s="195"/>
      <c r="AD781" s="195"/>
      <c r="AE781" s="19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</row>
    <row r="782" spans="1:7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194"/>
      <c r="N782" s="194"/>
      <c r="O782" s="198"/>
      <c r="P782" s="198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195"/>
      <c r="AC782" s="195"/>
      <c r="AD782" s="195"/>
      <c r="AE782" s="19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</row>
    <row r="783" spans="1:7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194"/>
      <c r="N783" s="194"/>
      <c r="O783" s="198"/>
      <c r="P783" s="198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195"/>
      <c r="AC783" s="195"/>
      <c r="AD783" s="195"/>
      <c r="AE783" s="19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</row>
    <row r="784" spans="1:7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194"/>
      <c r="N784" s="194"/>
      <c r="O784" s="198"/>
      <c r="P784" s="198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195"/>
      <c r="AC784" s="195"/>
      <c r="AD784" s="195"/>
      <c r="AE784" s="19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</row>
    <row r="785" spans="1:7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194"/>
      <c r="N785" s="194"/>
      <c r="O785" s="198"/>
      <c r="P785" s="198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195"/>
      <c r="AC785" s="195"/>
      <c r="AD785" s="195"/>
      <c r="AE785" s="19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</row>
    <row r="786" spans="1:7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194"/>
      <c r="N786" s="194"/>
      <c r="O786" s="198"/>
      <c r="P786" s="198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195"/>
      <c r="AC786" s="195"/>
      <c r="AD786" s="195"/>
      <c r="AE786" s="19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</row>
    <row r="787" spans="1:7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194"/>
      <c r="N787" s="194"/>
      <c r="O787" s="198"/>
      <c r="P787" s="198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195"/>
      <c r="AC787" s="195"/>
      <c r="AD787" s="195"/>
      <c r="AE787" s="19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</row>
    <row r="788" spans="1:7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194"/>
      <c r="N788" s="194"/>
      <c r="O788" s="198"/>
      <c r="P788" s="198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195"/>
      <c r="AC788" s="195"/>
      <c r="AD788" s="195"/>
      <c r="AE788" s="19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</row>
    <row r="789" spans="1:7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194"/>
      <c r="N789" s="194"/>
      <c r="O789" s="198"/>
      <c r="P789" s="198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195"/>
      <c r="AC789" s="195"/>
      <c r="AD789" s="195"/>
      <c r="AE789" s="19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</row>
    <row r="790" spans="1:7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194"/>
      <c r="N790" s="194"/>
      <c r="O790" s="198"/>
      <c r="P790" s="198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195"/>
      <c r="AC790" s="195"/>
      <c r="AD790" s="195"/>
      <c r="AE790" s="19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</row>
    <row r="791" spans="1:7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194"/>
      <c r="N791" s="194"/>
      <c r="O791" s="198"/>
      <c r="P791" s="198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195"/>
      <c r="AC791" s="195"/>
      <c r="AD791" s="195"/>
      <c r="AE791" s="19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</row>
    <row r="792" spans="1:7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194"/>
      <c r="N792" s="194"/>
      <c r="O792" s="198"/>
      <c r="P792" s="198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195"/>
      <c r="AC792" s="195"/>
      <c r="AD792" s="195"/>
      <c r="AE792" s="19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</row>
    <row r="793" spans="1:7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194"/>
      <c r="N793" s="194"/>
      <c r="O793" s="198"/>
      <c r="P793" s="198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195"/>
      <c r="AC793" s="195"/>
      <c r="AD793" s="195"/>
      <c r="AE793" s="19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</row>
    <row r="794" spans="1:7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194"/>
      <c r="N794" s="194"/>
      <c r="O794" s="198"/>
      <c r="P794" s="198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195"/>
      <c r="AC794" s="195"/>
      <c r="AD794" s="195"/>
      <c r="AE794" s="19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</row>
    <row r="795" spans="1:7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194"/>
      <c r="N795" s="194"/>
      <c r="O795" s="198"/>
      <c r="P795" s="198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195"/>
      <c r="AC795" s="195"/>
      <c r="AD795" s="195"/>
      <c r="AE795" s="19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</row>
    <row r="796" spans="1:7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194"/>
      <c r="N796" s="194"/>
      <c r="O796" s="198"/>
      <c r="P796" s="198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195"/>
      <c r="AC796" s="195"/>
      <c r="AD796" s="195"/>
      <c r="AE796" s="19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</row>
    <row r="797" spans="1:7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194"/>
      <c r="N797" s="194"/>
      <c r="O797" s="198"/>
      <c r="P797" s="198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195"/>
      <c r="AC797" s="195"/>
      <c r="AD797" s="195"/>
      <c r="AE797" s="19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</row>
    <row r="798" spans="1:7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194"/>
      <c r="N798" s="194"/>
      <c r="O798" s="198"/>
      <c r="P798" s="198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195"/>
      <c r="AC798" s="195"/>
      <c r="AD798" s="195"/>
      <c r="AE798" s="19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</row>
    <row r="799" spans="1:7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194"/>
      <c r="N799" s="194"/>
      <c r="O799" s="198"/>
      <c r="P799" s="198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195"/>
      <c r="AC799" s="195"/>
      <c r="AD799" s="195"/>
      <c r="AE799" s="19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</row>
    <row r="800" spans="1:7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194"/>
      <c r="N800" s="194"/>
      <c r="O800" s="198"/>
      <c r="P800" s="198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195"/>
      <c r="AC800" s="195"/>
      <c r="AD800" s="195"/>
      <c r="AE800" s="19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</row>
    <row r="801" spans="1:7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194"/>
      <c r="N801" s="194"/>
      <c r="O801" s="198"/>
      <c r="P801" s="198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195"/>
      <c r="AC801" s="195"/>
      <c r="AD801" s="195"/>
      <c r="AE801" s="19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</row>
    <row r="802" spans="1:7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194"/>
      <c r="N802" s="194"/>
      <c r="O802" s="198"/>
      <c r="P802" s="198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195"/>
      <c r="AC802" s="195"/>
      <c r="AD802" s="195"/>
      <c r="AE802" s="19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</row>
    <row r="803" spans="1:7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194"/>
      <c r="N803" s="194"/>
      <c r="O803" s="198"/>
      <c r="P803" s="198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195"/>
      <c r="AC803" s="195"/>
      <c r="AD803" s="195"/>
      <c r="AE803" s="19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</row>
    <row r="804" spans="1:7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194"/>
      <c r="N804" s="194"/>
      <c r="O804" s="198"/>
      <c r="P804" s="198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195"/>
      <c r="AC804" s="195"/>
      <c r="AD804" s="195"/>
      <c r="AE804" s="19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</row>
    <row r="805" spans="1:7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194"/>
      <c r="N805" s="194"/>
      <c r="O805" s="198"/>
      <c r="P805" s="198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195"/>
      <c r="AC805" s="195"/>
      <c r="AD805" s="195"/>
      <c r="AE805" s="19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</row>
    <row r="806" spans="1:7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194"/>
      <c r="N806" s="194"/>
      <c r="O806" s="198"/>
      <c r="P806" s="198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195"/>
      <c r="AC806" s="195"/>
      <c r="AD806" s="195"/>
      <c r="AE806" s="19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</row>
    <row r="807" spans="1:7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194"/>
      <c r="N807" s="194"/>
      <c r="O807" s="198"/>
      <c r="P807" s="198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195"/>
      <c r="AC807" s="195"/>
      <c r="AD807" s="195"/>
      <c r="AE807" s="19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</row>
    <row r="808" spans="1:7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194"/>
      <c r="N808" s="194"/>
      <c r="O808" s="198"/>
      <c r="P808" s="198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195"/>
      <c r="AC808" s="195"/>
      <c r="AD808" s="195"/>
      <c r="AE808" s="19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</row>
    <row r="809" spans="1:7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194"/>
      <c r="N809" s="194"/>
      <c r="O809" s="198"/>
      <c r="P809" s="198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195"/>
      <c r="AC809" s="195"/>
      <c r="AD809" s="195"/>
      <c r="AE809" s="19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</row>
    <row r="810" spans="1:7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194"/>
      <c r="N810" s="194"/>
      <c r="O810" s="198"/>
      <c r="P810" s="198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195"/>
      <c r="AC810" s="195"/>
      <c r="AD810" s="195"/>
      <c r="AE810" s="19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</row>
    <row r="811" spans="1:7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194"/>
      <c r="N811" s="194"/>
      <c r="O811" s="198"/>
      <c r="P811" s="198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195"/>
      <c r="AC811" s="195"/>
      <c r="AD811" s="195"/>
      <c r="AE811" s="19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</row>
    <row r="812" spans="1:7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194"/>
      <c r="N812" s="194"/>
      <c r="O812" s="198"/>
      <c r="P812" s="198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195"/>
      <c r="AC812" s="195"/>
      <c r="AD812" s="195"/>
      <c r="AE812" s="19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</row>
    <row r="813" spans="1:7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194"/>
      <c r="N813" s="194"/>
      <c r="O813" s="198"/>
      <c r="P813" s="198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195"/>
      <c r="AC813" s="195"/>
      <c r="AD813" s="195"/>
      <c r="AE813" s="19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</row>
    <row r="814" spans="1:7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194"/>
      <c r="N814" s="194"/>
      <c r="O814" s="198"/>
      <c r="P814" s="198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195"/>
      <c r="AC814" s="195"/>
      <c r="AD814" s="195"/>
      <c r="AE814" s="19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</row>
    <row r="815" spans="1:7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194"/>
      <c r="N815" s="194"/>
      <c r="O815" s="198"/>
      <c r="P815" s="198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195"/>
      <c r="AC815" s="195"/>
      <c r="AD815" s="195"/>
      <c r="AE815" s="19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</row>
    <row r="816" spans="1:7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194"/>
      <c r="N816" s="194"/>
      <c r="O816" s="198"/>
      <c r="P816" s="198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195"/>
      <c r="AC816" s="195"/>
      <c r="AD816" s="195"/>
      <c r="AE816" s="19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</row>
    <row r="817" spans="1:7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194"/>
      <c r="N817" s="194"/>
      <c r="O817" s="198"/>
      <c r="P817" s="198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195"/>
      <c r="AC817" s="195"/>
      <c r="AD817" s="195"/>
      <c r="AE817" s="19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</row>
    <row r="818" spans="1:7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194"/>
      <c r="N818" s="194"/>
      <c r="O818" s="198"/>
      <c r="P818" s="198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195"/>
      <c r="AC818" s="195"/>
      <c r="AD818" s="195"/>
      <c r="AE818" s="19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</row>
    <row r="819" spans="1:7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194"/>
      <c r="N819" s="194"/>
      <c r="O819" s="198"/>
      <c r="P819" s="198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195"/>
      <c r="AC819" s="195"/>
      <c r="AD819" s="195"/>
      <c r="AE819" s="19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</row>
    <row r="820" spans="1:7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194"/>
      <c r="N820" s="194"/>
      <c r="O820" s="198"/>
      <c r="P820" s="198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195"/>
      <c r="AC820" s="195"/>
      <c r="AD820" s="195"/>
      <c r="AE820" s="19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</row>
    <row r="821" spans="1:7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194"/>
      <c r="N821" s="194"/>
      <c r="O821" s="198"/>
      <c r="P821" s="198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195"/>
      <c r="AC821" s="195"/>
      <c r="AD821" s="195"/>
      <c r="AE821" s="19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</row>
    <row r="822" spans="1:7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194"/>
      <c r="N822" s="194"/>
      <c r="O822" s="198"/>
      <c r="P822" s="198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195"/>
      <c r="AC822" s="195"/>
      <c r="AD822" s="195"/>
      <c r="AE822" s="19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</row>
    <row r="823" spans="1:7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194"/>
      <c r="N823" s="194"/>
      <c r="O823" s="198"/>
      <c r="P823" s="198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195"/>
      <c r="AC823" s="195"/>
      <c r="AD823" s="195"/>
      <c r="AE823" s="19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</row>
    <row r="824" spans="1:7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194"/>
      <c r="N824" s="194"/>
      <c r="O824" s="198"/>
      <c r="P824" s="198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195"/>
      <c r="AC824" s="195"/>
      <c r="AD824" s="195"/>
      <c r="AE824" s="19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</row>
    <row r="825" spans="1:7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194"/>
      <c r="N825" s="194"/>
      <c r="O825" s="198"/>
      <c r="P825" s="198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195"/>
      <c r="AC825" s="195"/>
      <c r="AD825" s="195"/>
      <c r="AE825" s="19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</row>
    <row r="826" spans="1:7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194"/>
      <c r="N826" s="194"/>
      <c r="O826" s="198"/>
      <c r="P826" s="198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195"/>
      <c r="AC826" s="195"/>
      <c r="AD826" s="195"/>
      <c r="AE826" s="19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</row>
    <row r="827" spans="1:7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194"/>
      <c r="N827" s="194"/>
      <c r="O827" s="198"/>
      <c r="P827" s="198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195"/>
      <c r="AC827" s="195"/>
      <c r="AD827" s="195"/>
      <c r="AE827" s="19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</row>
    <row r="828" spans="1:7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194"/>
      <c r="N828" s="194"/>
      <c r="O828" s="198"/>
      <c r="P828" s="198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195"/>
      <c r="AC828" s="195"/>
      <c r="AD828" s="195"/>
      <c r="AE828" s="19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</row>
    <row r="829" spans="1:7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194"/>
      <c r="N829" s="194"/>
      <c r="O829" s="198"/>
      <c r="P829" s="198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195"/>
      <c r="AC829" s="195"/>
      <c r="AD829" s="195"/>
      <c r="AE829" s="19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</row>
    <row r="830" spans="1:7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194"/>
      <c r="N830" s="194"/>
      <c r="O830" s="198"/>
      <c r="P830" s="198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195"/>
      <c r="AC830" s="195"/>
      <c r="AD830" s="195"/>
      <c r="AE830" s="19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</row>
    <row r="831" spans="1:7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194"/>
      <c r="N831" s="194"/>
      <c r="O831" s="198"/>
      <c r="P831" s="198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195"/>
      <c r="AC831" s="195"/>
      <c r="AD831" s="195"/>
      <c r="AE831" s="19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</row>
    <row r="832" spans="1:7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194"/>
      <c r="N832" s="194"/>
      <c r="O832" s="198"/>
      <c r="P832" s="198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195"/>
      <c r="AC832" s="195"/>
      <c r="AD832" s="195"/>
      <c r="AE832" s="19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</row>
    <row r="833" spans="1:7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194"/>
      <c r="N833" s="194"/>
      <c r="O833" s="198"/>
      <c r="P833" s="198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195"/>
      <c r="AC833" s="195"/>
      <c r="AD833" s="195"/>
      <c r="AE833" s="19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</row>
    <row r="834" spans="1:7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194"/>
      <c r="N834" s="194"/>
      <c r="O834" s="198"/>
      <c r="P834" s="198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195"/>
      <c r="AC834" s="195"/>
      <c r="AD834" s="195"/>
      <c r="AE834" s="19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</row>
    <row r="835" spans="1:7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194"/>
      <c r="N835" s="194"/>
      <c r="O835" s="198"/>
      <c r="P835" s="198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195"/>
      <c r="AC835" s="195"/>
      <c r="AD835" s="195"/>
      <c r="AE835" s="19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</row>
    <row r="836" spans="1:7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194"/>
      <c r="N836" s="194"/>
      <c r="O836" s="198"/>
      <c r="P836" s="198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195"/>
      <c r="AC836" s="195"/>
      <c r="AD836" s="195"/>
      <c r="AE836" s="19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</row>
    <row r="837" spans="1:7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194"/>
      <c r="N837" s="194"/>
      <c r="O837" s="198"/>
      <c r="P837" s="198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195"/>
      <c r="AC837" s="195"/>
      <c r="AD837" s="195"/>
      <c r="AE837" s="19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</row>
    <row r="838" spans="1:7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194"/>
      <c r="N838" s="194"/>
      <c r="O838" s="198"/>
      <c r="P838" s="198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195"/>
      <c r="AC838" s="195"/>
      <c r="AD838" s="195"/>
      <c r="AE838" s="19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</row>
    <row r="839" spans="1:7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194"/>
      <c r="N839" s="194"/>
      <c r="O839" s="198"/>
      <c r="P839" s="198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195"/>
      <c r="AC839" s="195"/>
      <c r="AD839" s="195"/>
      <c r="AE839" s="19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</row>
    <row r="840" spans="1:7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194"/>
      <c r="N840" s="194"/>
      <c r="O840" s="198"/>
      <c r="P840" s="198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195"/>
      <c r="AC840" s="195"/>
      <c r="AD840" s="195"/>
      <c r="AE840" s="19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</row>
    <row r="841" spans="1:7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194"/>
      <c r="N841" s="194"/>
      <c r="O841" s="198"/>
      <c r="P841" s="198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195"/>
      <c r="AC841" s="195"/>
      <c r="AD841" s="195"/>
      <c r="AE841" s="19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</row>
    <row r="842" spans="1:7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194"/>
      <c r="N842" s="194"/>
      <c r="O842" s="198"/>
      <c r="P842" s="198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195"/>
      <c r="AC842" s="195"/>
      <c r="AD842" s="195"/>
      <c r="AE842" s="19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</row>
    <row r="843" spans="1:7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194"/>
      <c r="N843" s="194"/>
      <c r="O843" s="198"/>
      <c r="P843" s="198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195"/>
      <c r="AC843" s="195"/>
      <c r="AD843" s="195"/>
      <c r="AE843" s="19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</row>
    <row r="844" spans="1:7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194"/>
      <c r="N844" s="194"/>
      <c r="O844" s="198"/>
      <c r="P844" s="198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195"/>
      <c r="AC844" s="195"/>
      <c r="AD844" s="195"/>
      <c r="AE844" s="19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</row>
    <row r="845" spans="1:7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194"/>
      <c r="N845" s="194"/>
      <c r="O845" s="198"/>
      <c r="P845" s="198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195"/>
      <c r="AC845" s="195"/>
      <c r="AD845" s="195"/>
      <c r="AE845" s="19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</row>
    <row r="846" spans="1:7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194"/>
      <c r="N846" s="194"/>
      <c r="O846" s="198"/>
      <c r="P846" s="198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195"/>
      <c r="AC846" s="195"/>
      <c r="AD846" s="195"/>
      <c r="AE846" s="19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</row>
    <row r="847" spans="1:7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194"/>
      <c r="N847" s="194"/>
      <c r="O847" s="198"/>
      <c r="P847" s="198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195"/>
      <c r="AC847" s="195"/>
      <c r="AD847" s="195"/>
      <c r="AE847" s="19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</row>
    <row r="848" spans="1:7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194"/>
      <c r="N848" s="194"/>
      <c r="O848" s="198"/>
      <c r="P848" s="198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195"/>
      <c r="AC848" s="195"/>
      <c r="AD848" s="195"/>
      <c r="AE848" s="19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</row>
    <row r="849" spans="1:7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194"/>
      <c r="N849" s="194"/>
      <c r="O849" s="198"/>
      <c r="P849" s="198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195"/>
      <c r="AC849" s="195"/>
      <c r="AD849" s="195"/>
      <c r="AE849" s="19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</row>
    <row r="850" spans="1:7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194"/>
      <c r="N850" s="194"/>
      <c r="O850" s="198"/>
      <c r="P850" s="198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195"/>
      <c r="AC850" s="195"/>
      <c r="AD850" s="195"/>
      <c r="AE850" s="19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</row>
    <row r="851" spans="1:7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194"/>
      <c r="N851" s="194"/>
      <c r="O851" s="198"/>
      <c r="P851" s="198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195"/>
      <c r="AC851" s="195"/>
      <c r="AD851" s="195"/>
      <c r="AE851" s="19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</row>
    <row r="852" spans="1:7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194"/>
      <c r="N852" s="194"/>
      <c r="O852" s="198"/>
      <c r="P852" s="198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195"/>
      <c r="AC852" s="195"/>
      <c r="AD852" s="195"/>
      <c r="AE852" s="19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</row>
    <row r="853" spans="1:7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194"/>
      <c r="N853" s="194"/>
      <c r="O853" s="198"/>
      <c r="P853" s="198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195"/>
      <c r="AC853" s="195"/>
      <c r="AD853" s="195"/>
      <c r="AE853" s="19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</row>
    <row r="854" spans="1:7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194"/>
      <c r="N854" s="194"/>
      <c r="O854" s="198"/>
      <c r="P854" s="198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195"/>
      <c r="AC854" s="195"/>
      <c r="AD854" s="195"/>
      <c r="AE854" s="19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</row>
    <row r="855" spans="1:7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194"/>
      <c r="N855" s="194"/>
      <c r="O855" s="198"/>
      <c r="P855" s="198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195"/>
      <c r="AC855" s="195"/>
      <c r="AD855" s="195"/>
      <c r="AE855" s="19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</row>
    <row r="856" spans="1:7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194"/>
      <c r="N856" s="194"/>
      <c r="O856" s="198"/>
      <c r="P856" s="198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195"/>
      <c r="AC856" s="195"/>
      <c r="AD856" s="195"/>
      <c r="AE856" s="19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</row>
    <row r="857" spans="1:7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194"/>
      <c r="N857" s="194"/>
      <c r="O857" s="198"/>
      <c r="P857" s="198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195"/>
      <c r="AC857" s="195"/>
      <c r="AD857" s="195"/>
      <c r="AE857" s="19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</row>
    <row r="858" spans="1:7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194"/>
      <c r="N858" s="194"/>
      <c r="O858" s="198"/>
      <c r="P858" s="198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195"/>
      <c r="AC858" s="195"/>
      <c r="AD858" s="195"/>
      <c r="AE858" s="19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</row>
    <row r="859" spans="1:7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194"/>
      <c r="N859" s="194"/>
      <c r="O859" s="198"/>
      <c r="P859" s="198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195"/>
      <c r="AC859" s="195"/>
      <c r="AD859" s="195"/>
      <c r="AE859" s="19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</row>
    <row r="860" spans="1:7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194"/>
      <c r="N860" s="194"/>
      <c r="O860" s="198"/>
      <c r="P860" s="198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195"/>
      <c r="AC860" s="195"/>
      <c r="AD860" s="195"/>
      <c r="AE860" s="19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</row>
    <row r="861" spans="1:7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194"/>
      <c r="N861" s="194"/>
      <c r="O861" s="198"/>
      <c r="P861" s="198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195"/>
      <c r="AC861" s="195"/>
      <c r="AD861" s="195"/>
      <c r="AE861" s="19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</row>
    <row r="862" spans="1:7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194"/>
      <c r="N862" s="194"/>
      <c r="O862" s="198"/>
      <c r="P862" s="198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195"/>
      <c r="AC862" s="195"/>
      <c r="AD862" s="195"/>
      <c r="AE862" s="19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</row>
    <row r="863" spans="1:7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194"/>
      <c r="N863" s="194"/>
      <c r="O863" s="198"/>
      <c r="P863" s="198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195"/>
      <c r="AC863" s="195"/>
      <c r="AD863" s="195"/>
      <c r="AE863" s="19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</row>
    <row r="864" spans="1:7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194"/>
      <c r="N864" s="194"/>
      <c r="O864" s="198"/>
      <c r="P864" s="198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195"/>
      <c r="AC864" s="195"/>
      <c r="AD864" s="195"/>
      <c r="AE864" s="19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</row>
    <row r="865" spans="1:7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194"/>
      <c r="N865" s="194"/>
      <c r="O865" s="198"/>
      <c r="P865" s="198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195"/>
      <c r="AC865" s="195"/>
      <c r="AD865" s="195"/>
      <c r="AE865" s="19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</row>
    <row r="866" spans="1:7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194"/>
      <c r="N866" s="194"/>
      <c r="O866" s="198"/>
      <c r="P866" s="198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195"/>
      <c r="AC866" s="195"/>
      <c r="AD866" s="195"/>
      <c r="AE866" s="19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</row>
    <row r="867" spans="1:7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194"/>
      <c r="N867" s="194"/>
      <c r="O867" s="198"/>
      <c r="P867" s="198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195"/>
      <c r="AC867" s="195"/>
      <c r="AD867" s="195"/>
      <c r="AE867" s="19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</row>
    <row r="868" spans="1:7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194"/>
      <c r="N868" s="194"/>
      <c r="O868" s="198"/>
      <c r="P868" s="198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195"/>
      <c r="AC868" s="195"/>
      <c r="AD868" s="195"/>
      <c r="AE868" s="19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</row>
    <row r="869" spans="1:7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194"/>
      <c r="N869" s="194"/>
      <c r="O869" s="198"/>
      <c r="P869" s="198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195"/>
      <c r="AC869" s="195"/>
      <c r="AD869" s="195"/>
      <c r="AE869" s="19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</row>
    <row r="870" spans="1:7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194"/>
      <c r="N870" s="194"/>
      <c r="O870" s="198"/>
      <c r="P870" s="198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195"/>
      <c r="AC870" s="195"/>
      <c r="AD870" s="195"/>
      <c r="AE870" s="19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</row>
    <row r="871" spans="1:7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194"/>
      <c r="N871" s="194"/>
      <c r="O871" s="198"/>
      <c r="P871" s="198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195"/>
      <c r="AC871" s="195"/>
      <c r="AD871" s="195"/>
      <c r="AE871" s="19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</row>
    <row r="872" spans="1:7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194"/>
      <c r="N872" s="194"/>
      <c r="O872" s="198"/>
      <c r="P872" s="198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195"/>
      <c r="AC872" s="195"/>
      <c r="AD872" s="195"/>
      <c r="AE872" s="19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</row>
    <row r="873" spans="1:7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194"/>
      <c r="N873" s="194"/>
      <c r="O873" s="198"/>
      <c r="P873" s="198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195"/>
      <c r="AC873" s="195"/>
      <c r="AD873" s="195"/>
      <c r="AE873" s="19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</row>
    <row r="874" spans="1:7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194"/>
      <c r="N874" s="194"/>
      <c r="O874" s="198"/>
      <c r="P874" s="198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195"/>
      <c r="AC874" s="195"/>
      <c r="AD874" s="195"/>
      <c r="AE874" s="19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</row>
    <row r="875" spans="1:7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194"/>
      <c r="N875" s="194"/>
      <c r="O875" s="198"/>
      <c r="P875" s="198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195"/>
      <c r="AC875" s="195"/>
      <c r="AD875" s="195"/>
      <c r="AE875" s="19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</row>
    <row r="876" spans="1:7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194"/>
      <c r="N876" s="194"/>
      <c r="O876" s="198"/>
      <c r="P876" s="198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195"/>
      <c r="AC876" s="195"/>
      <c r="AD876" s="195"/>
      <c r="AE876" s="19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</row>
    <row r="877" spans="1:7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194"/>
      <c r="N877" s="194"/>
      <c r="O877" s="198"/>
      <c r="P877" s="198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195"/>
      <c r="AC877" s="195"/>
      <c r="AD877" s="195"/>
      <c r="AE877" s="19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</row>
    <row r="878" spans="1:7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194"/>
      <c r="N878" s="194"/>
      <c r="O878" s="198"/>
      <c r="P878" s="198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195"/>
      <c r="AC878" s="195"/>
      <c r="AD878" s="195"/>
      <c r="AE878" s="19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</row>
    <row r="879" spans="1:7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194"/>
      <c r="N879" s="194"/>
      <c r="O879" s="198"/>
      <c r="P879" s="198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195"/>
      <c r="AC879" s="195"/>
      <c r="AD879" s="195"/>
      <c r="AE879" s="19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</row>
    <row r="880" spans="1:7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194"/>
      <c r="N880" s="194"/>
      <c r="O880" s="198"/>
      <c r="P880" s="198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195"/>
      <c r="AC880" s="195"/>
      <c r="AD880" s="195"/>
      <c r="AE880" s="19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</row>
    <row r="881" spans="1:7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194"/>
      <c r="N881" s="194"/>
      <c r="O881" s="198"/>
      <c r="P881" s="198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195"/>
      <c r="AC881" s="195"/>
      <c r="AD881" s="195"/>
      <c r="AE881" s="19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</row>
    <row r="882" spans="1:7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194"/>
      <c r="N882" s="194"/>
      <c r="O882" s="198"/>
      <c r="P882" s="198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195"/>
      <c r="AC882" s="195"/>
      <c r="AD882" s="195"/>
      <c r="AE882" s="19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</row>
    <row r="883" spans="1:7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194"/>
      <c r="N883" s="194"/>
      <c r="O883" s="198"/>
      <c r="P883" s="198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195"/>
      <c r="AC883" s="195"/>
      <c r="AD883" s="195"/>
      <c r="AE883" s="19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</row>
    <row r="884" spans="1:7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194"/>
      <c r="N884" s="194"/>
      <c r="O884" s="198"/>
      <c r="P884" s="198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195"/>
      <c r="AC884" s="195"/>
      <c r="AD884" s="195"/>
      <c r="AE884" s="19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</row>
    <row r="885" spans="1:7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194"/>
      <c r="N885" s="194"/>
      <c r="O885" s="198"/>
      <c r="P885" s="198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195"/>
      <c r="AC885" s="195"/>
      <c r="AD885" s="195"/>
      <c r="AE885" s="19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</row>
    <row r="886" spans="1:7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194"/>
      <c r="N886" s="194"/>
      <c r="O886" s="198"/>
      <c r="P886" s="198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195"/>
      <c r="AC886" s="195"/>
      <c r="AD886" s="195"/>
      <c r="AE886" s="19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</row>
    <row r="887" spans="1:7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194"/>
      <c r="N887" s="194"/>
      <c r="O887" s="198"/>
      <c r="P887" s="198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195"/>
      <c r="AC887" s="195"/>
      <c r="AD887" s="195"/>
      <c r="AE887" s="19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</row>
    <row r="888" spans="1:7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194"/>
      <c r="N888" s="194"/>
      <c r="O888" s="198"/>
      <c r="P888" s="198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195"/>
      <c r="AC888" s="195"/>
      <c r="AD888" s="195"/>
      <c r="AE888" s="19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</row>
    <row r="889" spans="1:7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194"/>
      <c r="N889" s="194"/>
      <c r="O889" s="198"/>
      <c r="P889" s="198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195"/>
      <c r="AC889" s="195"/>
      <c r="AD889" s="195"/>
      <c r="AE889" s="19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</row>
    <row r="890" spans="1:7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194"/>
      <c r="N890" s="194"/>
      <c r="O890" s="198"/>
      <c r="P890" s="198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195"/>
      <c r="AC890" s="195"/>
      <c r="AD890" s="195"/>
      <c r="AE890" s="19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</row>
    <row r="891" spans="1:7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194"/>
      <c r="N891" s="194"/>
      <c r="O891" s="198"/>
      <c r="P891" s="198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195"/>
      <c r="AC891" s="195"/>
      <c r="AD891" s="195"/>
      <c r="AE891" s="19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</row>
    <row r="892" spans="1:7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194"/>
      <c r="N892" s="194"/>
      <c r="O892" s="198"/>
      <c r="P892" s="198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195"/>
      <c r="AC892" s="195"/>
      <c r="AD892" s="195"/>
      <c r="AE892" s="19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</row>
    <row r="893" spans="1:7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194"/>
      <c r="N893" s="194"/>
      <c r="O893" s="198"/>
      <c r="P893" s="198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195"/>
      <c r="AC893" s="195"/>
      <c r="AD893" s="195"/>
      <c r="AE893" s="19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</row>
    <row r="894" spans="1:7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194"/>
      <c r="N894" s="194"/>
      <c r="O894" s="198"/>
      <c r="P894" s="198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195"/>
      <c r="AC894" s="195"/>
      <c r="AD894" s="195"/>
      <c r="AE894" s="19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</row>
    <row r="895" spans="1:7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194"/>
      <c r="N895" s="194"/>
      <c r="O895" s="198"/>
      <c r="P895" s="198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195"/>
      <c r="AC895" s="195"/>
      <c r="AD895" s="195"/>
      <c r="AE895" s="19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</row>
    <row r="896" spans="1:7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194"/>
      <c r="N896" s="194"/>
      <c r="O896" s="198"/>
      <c r="P896" s="198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195"/>
      <c r="AC896" s="195"/>
      <c r="AD896" s="195"/>
      <c r="AE896" s="19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</row>
    <row r="897" spans="1:7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194"/>
      <c r="N897" s="194"/>
      <c r="O897" s="198"/>
      <c r="P897" s="198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195"/>
      <c r="AC897" s="195"/>
      <c r="AD897" s="195"/>
      <c r="AE897" s="19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</row>
    <row r="898" spans="1:7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194"/>
      <c r="N898" s="194"/>
      <c r="O898" s="198"/>
      <c r="P898" s="198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195"/>
      <c r="AC898" s="195"/>
      <c r="AD898" s="195"/>
      <c r="AE898" s="19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</row>
    <row r="899" spans="1:7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194"/>
      <c r="N899" s="194"/>
      <c r="O899" s="198"/>
      <c r="P899" s="198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195"/>
      <c r="AC899" s="195"/>
      <c r="AD899" s="195"/>
      <c r="AE899" s="19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</row>
    <row r="900" spans="1:7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194"/>
      <c r="N900" s="194"/>
      <c r="O900" s="198"/>
      <c r="P900" s="198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195"/>
      <c r="AC900" s="195"/>
      <c r="AD900" s="195"/>
      <c r="AE900" s="19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</row>
    <row r="901" spans="1:7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194"/>
      <c r="N901" s="194"/>
      <c r="O901" s="198"/>
      <c r="P901" s="198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195"/>
      <c r="AC901" s="195"/>
      <c r="AD901" s="195"/>
      <c r="AE901" s="19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</row>
    <row r="902" spans="1:7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194"/>
      <c r="N902" s="194"/>
      <c r="O902" s="198"/>
      <c r="P902" s="198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195"/>
      <c r="AC902" s="195"/>
      <c r="AD902" s="195"/>
      <c r="AE902" s="19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</row>
    <row r="903" spans="1:7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194"/>
      <c r="N903" s="194"/>
      <c r="O903" s="198"/>
      <c r="P903" s="198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195"/>
      <c r="AC903" s="195"/>
      <c r="AD903" s="195"/>
      <c r="AE903" s="19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</row>
    <row r="904" spans="1:7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194"/>
      <c r="N904" s="194"/>
      <c r="O904" s="198"/>
      <c r="P904" s="198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195"/>
      <c r="AC904" s="195"/>
      <c r="AD904" s="195"/>
      <c r="AE904" s="19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</row>
    <row r="905" spans="1:7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194"/>
      <c r="N905" s="194"/>
      <c r="O905" s="198"/>
      <c r="P905" s="198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195"/>
      <c r="AC905" s="195"/>
      <c r="AD905" s="195"/>
      <c r="AE905" s="19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</row>
    <row r="906" spans="1:7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194"/>
      <c r="N906" s="194"/>
      <c r="O906" s="198"/>
      <c r="P906" s="198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195"/>
      <c r="AC906" s="195"/>
      <c r="AD906" s="195"/>
      <c r="AE906" s="19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</row>
    <row r="907" spans="1:7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194"/>
      <c r="N907" s="194"/>
      <c r="O907" s="198"/>
      <c r="P907" s="198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195"/>
      <c r="AC907" s="195"/>
      <c r="AD907" s="195"/>
      <c r="AE907" s="19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</row>
    <row r="908" spans="1:7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194"/>
      <c r="N908" s="194"/>
      <c r="O908" s="198"/>
      <c r="P908" s="198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195"/>
      <c r="AC908" s="195"/>
      <c r="AD908" s="195"/>
      <c r="AE908" s="19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</row>
    <row r="909" spans="1:7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194"/>
      <c r="N909" s="194"/>
      <c r="O909" s="198"/>
      <c r="P909" s="198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195"/>
      <c r="AC909" s="195"/>
      <c r="AD909" s="195"/>
      <c r="AE909" s="19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</row>
    <row r="910" spans="1:7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194"/>
      <c r="N910" s="194"/>
      <c r="O910" s="198"/>
      <c r="P910" s="198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195"/>
      <c r="AC910" s="195"/>
      <c r="AD910" s="195"/>
      <c r="AE910" s="19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</row>
    <row r="911" spans="1:7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194"/>
      <c r="N911" s="194"/>
      <c r="O911" s="198"/>
      <c r="P911" s="198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195"/>
      <c r="AC911" s="195"/>
      <c r="AD911" s="195"/>
      <c r="AE911" s="19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</row>
    <row r="912" spans="1:7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194"/>
      <c r="N912" s="194"/>
      <c r="O912" s="198"/>
      <c r="P912" s="198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195"/>
      <c r="AC912" s="195"/>
      <c r="AD912" s="195"/>
      <c r="AE912" s="19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</row>
    <row r="913" spans="1:7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194"/>
      <c r="N913" s="194"/>
      <c r="O913" s="198"/>
      <c r="P913" s="198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195"/>
      <c r="AC913" s="195"/>
      <c r="AD913" s="195"/>
      <c r="AE913" s="19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</row>
    <row r="914" spans="1:7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194"/>
      <c r="N914" s="194"/>
      <c r="O914" s="198"/>
      <c r="P914" s="198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195"/>
      <c r="AC914" s="195"/>
      <c r="AD914" s="195"/>
      <c r="AE914" s="19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</row>
    <row r="915" spans="1:7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194"/>
      <c r="N915" s="194"/>
      <c r="O915" s="198"/>
      <c r="P915" s="198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195"/>
      <c r="AC915" s="195"/>
      <c r="AD915" s="195"/>
      <c r="AE915" s="19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</row>
    <row r="916" spans="1:7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194"/>
      <c r="N916" s="194"/>
      <c r="O916" s="198"/>
      <c r="P916" s="198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195"/>
      <c r="AC916" s="195"/>
      <c r="AD916" s="195"/>
      <c r="AE916" s="19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</row>
    <row r="917" spans="1:7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194"/>
      <c r="N917" s="194"/>
      <c r="O917" s="198"/>
      <c r="P917" s="198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195"/>
      <c r="AC917" s="195"/>
      <c r="AD917" s="195"/>
      <c r="AE917" s="19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</row>
    <row r="918" spans="1:7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194"/>
      <c r="N918" s="194"/>
      <c r="O918" s="198"/>
      <c r="P918" s="198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195"/>
      <c r="AC918" s="195"/>
      <c r="AD918" s="195"/>
      <c r="AE918" s="19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</row>
    <row r="919" spans="1:7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194"/>
      <c r="N919" s="194"/>
      <c r="O919" s="198"/>
      <c r="P919" s="198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195"/>
      <c r="AC919" s="195"/>
      <c r="AD919" s="195"/>
      <c r="AE919" s="19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</row>
    <row r="920" spans="1:7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194"/>
      <c r="N920" s="194"/>
      <c r="O920" s="198"/>
      <c r="P920" s="198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195"/>
      <c r="AC920" s="195"/>
      <c r="AD920" s="195"/>
      <c r="AE920" s="19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</row>
    <row r="921" spans="1:7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194"/>
      <c r="N921" s="194"/>
      <c r="O921" s="198"/>
      <c r="P921" s="198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195"/>
      <c r="AC921" s="195"/>
      <c r="AD921" s="195"/>
      <c r="AE921" s="19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</row>
    <row r="922" spans="1:7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194"/>
      <c r="N922" s="194"/>
      <c r="O922" s="198"/>
      <c r="P922" s="198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195"/>
      <c r="AC922" s="195"/>
      <c r="AD922" s="195"/>
      <c r="AE922" s="19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</row>
    <row r="923" spans="1:7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194"/>
      <c r="N923" s="194"/>
      <c r="O923" s="198"/>
      <c r="P923" s="198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195"/>
      <c r="AC923" s="195"/>
      <c r="AD923" s="195"/>
      <c r="AE923" s="19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</row>
    <row r="924" spans="1:7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194"/>
      <c r="N924" s="194"/>
      <c r="O924" s="198"/>
      <c r="P924" s="198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195"/>
      <c r="AC924" s="195"/>
      <c r="AD924" s="195"/>
      <c r="AE924" s="19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</row>
    <row r="925" spans="1:7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194"/>
      <c r="N925" s="194"/>
      <c r="O925" s="198"/>
      <c r="P925" s="198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195"/>
      <c r="AC925" s="195"/>
      <c r="AD925" s="195"/>
      <c r="AE925" s="19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</row>
    <row r="926" spans="1:7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194"/>
      <c r="N926" s="194"/>
      <c r="O926" s="198"/>
      <c r="P926" s="198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195"/>
      <c r="AC926" s="195"/>
      <c r="AD926" s="195"/>
      <c r="AE926" s="19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</row>
    <row r="927" spans="1:7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194"/>
      <c r="N927" s="194"/>
      <c r="O927" s="198"/>
      <c r="P927" s="198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195"/>
      <c r="AC927" s="195"/>
      <c r="AD927" s="195"/>
      <c r="AE927" s="19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</row>
    <row r="928" spans="1:7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194"/>
      <c r="N928" s="194"/>
      <c r="O928" s="198"/>
      <c r="P928" s="198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195"/>
      <c r="AC928" s="195"/>
      <c r="AD928" s="195"/>
      <c r="AE928" s="19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</row>
    <row r="929" spans="1:7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194"/>
      <c r="N929" s="194"/>
      <c r="O929" s="198"/>
      <c r="P929" s="198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195"/>
      <c r="AC929" s="195"/>
      <c r="AD929" s="195"/>
      <c r="AE929" s="19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</row>
    <row r="930" spans="1:7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194"/>
      <c r="N930" s="194"/>
      <c r="O930" s="198"/>
      <c r="P930" s="198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195"/>
      <c r="AC930" s="195"/>
      <c r="AD930" s="195"/>
      <c r="AE930" s="19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</row>
    <row r="931" spans="1:7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194"/>
      <c r="N931" s="194"/>
      <c r="O931" s="198"/>
      <c r="P931" s="198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195"/>
      <c r="AC931" s="195"/>
      <c r="AD931" s="195"/>
      <c r="AE931" s="19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</row>
    <row r="932" spans="1:7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194"/>
      <c r="N932" s="194"/>
      <c r="O932" s="198"/>
      <c r="P932" s="198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195"/>
      <c r="AC932" s="195"/>
      <c r="AD932" s="195"/>
      <c r="AE932" s="19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</row>
    <row r="933" spans="1:7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194"/>
      <c r="N933" s="194"/>
      <c r="O933" s="198"/>
      <c r="P933" s="198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195"/>
      <c r="AC933" s="195"/>
      <c r="AD933" s="195"/>
      <c r="AE933" s="19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</row>
    <row r="934" spans="1:7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194"/>
      <c r="N934" s="194"/>
      <c r="O934" s="198"/>
      <c r="P934" s="198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195"/>
      <c r="AC934" s="195"/>
      <c r="AD934" s="195"/>
      <c r="AE934" s="19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</row>
    <row r="935" spans="1:7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194"/>
      <c r="N935" s="194"/>
      <c r="O935" s="198"/>
      <c r="P935" s="198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195"/>
      <c r="AC935" s="195"/>
      <c r="AD935" s="195"/>
      <c r="AE935" s="19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</row>
    <row r="936" spans="1:7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194"/>
      <c r="N936" s="194"/>
      <c r="O936" s="198"/>
      <c r="P936" s="198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195"/>
      <c r="AC936" s="195"/>
      <c r="AD936" s="195"/>
      <c r="AE936" s="19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</row>
    <row r="937" spans="1:7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194"/>
      <c r="N937" s="194"/>
      <c r="O937" s="198"/>
      <c r="P937" s="198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195"/>
      <c r="AC937" s="195"/>
      <c r="AD937" s="195"/>
      <c r="AE937" s="19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</row>
    <row r="938" spans="1:7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194"/>
      <c r="N938" s="194"/>
      <c r="O938" s="198"/>
      <c r="P938" s="198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195"/>
      <c r="AC938" s="195"/>
      <c r="AD938" s="195"/>
      <c r="AE938" s="19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</row>
    <row r="939" spans="1:7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194"/>
      <c r="N939" s="194"/>
      <c r="O939" s="198"/>
      <c r="P939" s="198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195"/>
      <c r="AC939" s="195"/>
      <c r="AD939" s="195"/>
      <c r="AE939" s="19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</row>
    <row r="940" spans="1:7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194"/>
      <c r="N940" s="194"/>
      <c r="O940" s="198"/>
      <c r="P940" s="198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195"/>
      <c r="AC940" s="195"/>
      <c r="AD940" s="195"/>
      <c r="AE940" s="19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</row>
    <row r="941" spans="1:7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194"/>
      <c r="N941" s="194"/>
      <c r="O941" s="198"/>
      <c r="P941" s="198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195"/>
      <c r="AC941" s="195"/>
      <c r="AD941" s="195"/>
      <c r="AE941" s="19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</row>
    <row r="942" spans="1:7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194"/>
      <c r="N942" s="194"/>
      <c r="O942" s="198"/>
      <c r="P942" s="198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195"/>
      <c r="AC942" s="195"/>
      <c r="AD942" s="195"/>
      <c r="AE942" s="19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</row>
    <row r="943" spans="1:7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194"/>
      <c r="N943" s="194"/>
      <c r="O943" s="198"/>
      <c r="P943" s="198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195"/>
      <c r="AC943" s="195"/>
      <c r="AD943" s="195"/>
      <c r="AE943" s="19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</row>
    <row r="944" spans="1:7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194"/>
      <c r="N944" s="194"/>
      <c r="O944" s="198"/>
      <c r="P944" s="198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195"/>
      <c r="AC944" s="195"/>
      <c r="AD944" s="195"/>
      <c r="AE944" s="19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</row>
    <row r="945" spans="1:7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194"/>
      <c r="N945" s="194"/>
      <c r="O945" s="198"/>
      <c r="P945" s="198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195"/>
      <c r="AC945" s="195"/>
      <c r="AD945" s="195"/>
      <c r="AE945" s="19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</row>
    <row r="946" spans="1:7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194"/>
      <c r="N946" s="194"/>
      <c r="O946" s="198"/>
      <c r="P946" s="198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195"/>
      <c r="AC946" s="195"/>
      <c r="AD946" s="195"/>
      <c r="AE946" s="19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</row>
    <row r="947" spans="1:7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194"/>
      <c r="N947" s="194"/>
      <c r="O947" s="198"/>
      <c r="P947" s="198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195"/>
      <c r="AC947" s="195"/>
      <c r="AD947" s="195"/>
      <c r="AE947" s="19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</row>
    <row r="948" spans="1:7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194"/>
      <c r="N948" s="194"/>
      <c r="O948" s="198"/>
      <c r="P948" s="198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195"/>
      <c r="AC948" s="195"/>
      <c r="AD948" s="195"/>
      <c r="AE948" s="19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</row>
    <row r="949" spans="1:7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194"/>
      <c r="N949" s="194"/>
      <c r="O949" s="198"/>
      <c r="P949" s="198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195"/>
      <c r="AC949" s="195"/>
      <c r="AD949" s="195"/>
      <c r="AE949" s="19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</row>
    <row r="950" spans="1:7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194"/>
      <c r="N950" s="194"/>
      <c r="O950" s="198"/>
      <c r="P950" s="198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195"/>
      <c r="AC950" s="195"/>
      <c r="AD950" s="195"/>
      <c r="AE950" s="19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</row>
    <row r="951" spans="1:7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194"/>
      <c r="N951" s="194"/>
      <c r="O951" s="198"/>
      <c r="P951" s="198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195"/>
      <c r="AC951" s="195"/>
      <c r="AD951" s="195"/>
      <c r="AE951" s="19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</row>
    <row r="952" spans="1:7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194"/>
      <c r="N952" s="194"/>
      <c r="O952" s="198"/>
      <c r="P952" s="198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195"/>
      <c r="AC952" s="195"/>
      <c r="AD952" s="195"/>
      <c r="AE952" s="19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</row>
    <row r="953" spans="1:7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194"/>
      <c r="N953" s="194"/>
      <c r="O953" s="198"/>
      <c r="P953" s="198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195"/>
      <c r="AC953" s="195"/>
      <c r="AD953" s="195"/>
      <c r="AE953" s="19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</row>
    <row r="954" spans="1:7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194"/>
      <c r="N954" s="194"/>
      <c r="O954" s="198"/>
      <c r="P954" s="198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195"/>
      <c r="AC954" s="195"/>
      <c r="AD954" s="195"/>
      <c r="AE954" s="19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</row>
    <row r="955" spans="1:7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194"/>
      <c r="N955" s="194"/>
      <c r="O955" s="198"/>
      <c r="P955" s="198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195"/>
      <c r="AC955" s="195"/>
      <c r="AD955" s="195"/>
      <c r="AE955" s="19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</row>
    <row r="956" spans="1:7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194"/>
      <c r="N956" s="194"/>
      <c r="O956" s="198"/>
      <c r="P956" s="198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195"/>
      <c r="AC956" s="195"/>
      <c r="AD956" s="195"/>
      <c r="AE956" s="19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</row>
    <row r="957" spans="1:7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194"/>
      <c r="N957" s="194"/>
      <c r="O957" s="198"/>
      <c r="P957" s="198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195"/>
      <c r="AC957" s="195"/>
      <c r="AD957" s="195"/>
      <c r="AE957" s="19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</row>
    <row r="958" spans="1:7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194"/>
      <c r="N958" s="194"/>
      <c r="O958" s="198"/>
      <c r="P958" s="198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195"/>
      <c r="AC958" s="195"/>
      <c r="AD958" s="195"/>
      <c r="AE958" s="19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</row>
    <row r="959" spans="1:7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194"/>
      <c r="N959" s="194"/>
      <c r="O959" s="198"/>
      <c r="P959" s="198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195"/>
      <c r="AC959" s="195"/>
      <c r="AD959" s="195"/>
      <c r="AE959" s="19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</row>
    <row r="960" spans="1:7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194"/>
      <c r="N960" s="194"/>
      <c r="O960" s="198"/>
      <c r="P960" s="198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195"/>
      <c r="AC960" s="195"/>
      <c r="AD960" s="195"/>
      <c r="AE960" s="19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</row>
    <row r="961" spans="1:7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194"/>
      <c r="N961" s="194"/>
      <c r="O961" s="198"/>
      <c r="P961" s="198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195"/>
      <c r="AC961" s="195"/>
      <c r="AD961" s="195"/>
      <c r="AE961" s="19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</row>
    <row r="962" spans="1:7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194"/>
      <c r="N962" s="194"/>
      <c r="O962" s="198"/>
      <c r="P962" s="198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195"/>
      <c r="AC962" s="195"/>
      <c r="AD962" s="195"/>
      <c r="AE962" s="19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</row>
    <row r="963" spans="1:7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194"/>
      <c r="N963" s="194"/>
      <c r="O963" s="198"/>
      <c r="P963" s="198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195"/>
      <c r="AC963" s="195"/>
      <c r="AD963" s="195"/>
      <c r="AE963" s="19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</row>
    <row r="964" spans="1:7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194"/>
      <c r="N964" s="194"/>
      <c r="O964" s="198"/>
      <c r="P964" s="198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195"/>
      <c r="AC964" s="195"/>
      <c r="AD964" s="195"/>
      <c r="AE964" s="19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</row>
    <row r="965" spans="1:7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194"/>
      <c r="N965" s="194"/>
      <c r="O965" s="198"/>
      <c r="P965" s="198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195"/>
      <c r="AC965" s="195"/>
      <c r="AD965" s="195"/>
      <c r="AE965" s="19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</row>
    <row r="966" spans="1:7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194"/>
      <c r="N966" s="194"/>
      <c r="O966" s="198"/>
      <c r="P966" s="198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195"/>
      <c r="AC966" s="195"/>
      <c r="AD966" s="195"/>
      <c r="AE966" s="19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</row>
    <row r="967" spans="1:7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194"/>
      <c r="N967" s="194"/>
      <c r="O967" s="198"/>
      <c r="P967" s="198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195"/>
      <c r="AC967" s="195"/>
      <c r="AD967" s="195"/>
      <c r="AE967" s="19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</row>
    <row r="968" spans="1:7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194"/>
      <c r="N968" s="194"/>
      <c r="O968" s="198"/>
      <c r="P968" s="198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195"/>
      <c r="AC968" s="195"/>
      <c r="AD968" s="195"/>
      <c r="AE968" s="19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</row>
    <row r="969" spans="1:7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194"/>
      <c r="N969" s="194"/>
      <c r="O969" s="198"/>
      <c r="P969" s="198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195"/>
      <c r="AC969" s="195"/>
      <c r="AD969" s="195"/>
      <c r="AE969" s="19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</row>
    <row r="970" spans="1:7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194"/>
      <c r="N970" s="194"/>
      <c r="O970" s="198"/>
      <c r="P970" s="198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195"/>
      <c r="AC970" s="195"/>
      <c r="AD970" s="195"/>
      <c r="AE970" s="19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</row>
    <row r="971" spans="1:7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194"/>
      <c r="N971" s="194"/>
      <c r="O971" s="198"/>
      <c r="P971" s="198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195"/>
      <c r="AC971" s="195"/>
      <c r="AD971" s="195"/>
      <c r="AE971" s="19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</row>
    <row r="972" spans="1:7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194"/>
      <c r="N972" s="194"/>
      <c r="O972" s="198"/>
      <c r="P972" s="198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195"/>
      <c r="AC972" s="195"/>
      <c r="AD972" s="195"/>
      <c r="AE972" s="19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</row>
    <row r="973" spans="1:7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194"/>
      <c r="N973" s="194"/>
      <c r="O973" s="198"/>
      <c r="P973" s="198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195"/>
      <c r="AC973" s="195"/>
      <c r="AD973" s="195"/>
      <c r="AE973" s="19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</row>
    <row r="974" spans="1:7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194"/>
      <c r="N974" s="194"/>
      <c r="O974" s="198"/>
      <c r="P974" s="198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195"/>
      <c r="AC974" s="195"/>
      <c r="AD974" s="195"/>
      <c r="AE974" s="19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</row>
    <row r="975" spans="1:7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194"/>
      <c r="N975" s="194"/>
      <c r="O975" s="198"/>
      <c r="P975" s="198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195"/>
      <c r="AC975" s="195"/>
      <c r="AD975" s="195"/>
      <c r="AE975" s="19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</row>
    <row r="976" spans="1:7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194"/>
      <c r="N976" s="194"/>
      <c r="O976" s="198"/>
      <c r="P976" s="198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195"/>
      <c r="AC976" s="195"/>
      <c r="AD976" s="195"/>
      <c r="AE976" s="19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</row>
    <row r="977" spans="1:7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194"/>
      <c r="N977" s="194"/>
      <c r="O977" s="198"/>
      <c r="P977" s="198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195"/>
      <c r="AC977" s="195"/>
      <c r="AD977" s="195"/>
      <c r="AE977" s="19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</row>
    <row r="978" spans="1:7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194"/>
      <c r="N978" s="194"/>
      <c r="O978" s="198"/>
      <c r="P978" s="198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195"/>
      <c r="AC978" s="195"/>
      <c r="AD978" s="195"/>
      <c r="AE978" s="19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</row>
    <row r="979" spans="1:7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194"/>
      <c r="N979" s="194"/>
      <c r="O979" s="198"/>
      <c r="P979" s="198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195"/>
      <c r="AC979" s="195"/>
      <c r="AD979" s="195"/>
      <c r="AE979" s="19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</row>
    <row r="980" spans="1:7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194"/>
      <c r="N980" s="194"/>
      <c r="O980" s="198"/>
      <c r="P980" s="198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195"/>
      <c r="AC980" s="195"/>
      <c r="AD980" s="195"/>
      <c r="AE980" s="19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</row>
    <row r="981" spans="1:7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194"/>
      <c r="N981" s="194"/>
      <c r="O981" s="198"/>
      <c r="P981" s="198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195"/>
      <c r="AC981" s="195"/>
      <c r="AD981" s="195"/>
      <c r="AE981" s="19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</row>
    <row r="982" spans="1:7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194"/>
      <c r="N982" s="194"/>
      <c r="O982" s="198"/>
      <c r="P982" s="198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195"/>
      <c r="AC982" s="195"/>
      <c r="AD982" s="195"/>
      <c r="AE982" s="19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</row>
    <row r="983" spans="1:7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194"/>
      <c r="N983" s="194"/>
      <c r="O983" s="198"/>
      <c r="P983" s="198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195"/>
      <c r="AC983" s="195"/>
      <c r="AD983" s="195"/>
      <c r="AE983" s="19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</row>
    <row r="984" spans="1:7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194"/>
      <c r="N984" s="194"/>
      <c r="O984" s="198"/>
      <c r="P984" s="198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195"/>
      <c r="AC984" s="195"/>
      <c r="AD984" s="195"/>
      <c r="AE984" s="19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</row>
    <row r="985" spans="1:7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194"/>
      <c r="N985" s="194"/>
      <c r="O985" s="198"/>
      <c r="P985" s="198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195"/>
      <c r="AC985" s="195"/>
      <c r="AD985" s="195"/>
      <c r="AE985" s="19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</row>
    <row r="986" spans="1:7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194"/>
      <c r="N986" s="194"/>
      <c r="O986" s="198"/>
      <c r="P986" s="198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195"/>
      <c r="AC986" s="195"/>
      <c r="AD986" s="195"/>
      <c r="AE986" s="19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</row>
    <row r="987" spans="1:7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194"/>
      <c r="N987" s="194"/>
      <c r="O987" s="198"/>
      <c r="P987" s="198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195"/>
      <c r="AC987" s="195"/>
      <c r="AD987" s="195"/>
      <c r="AE987" s="19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</row>
    <row r="988" spans="1:7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194"/>
      <c r="N988" s="194"/>
      <c r="O988" s="198"/>
      <c r="P988" s="198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195"/>
      <c r="AC988" s="195"/>
      <c r="AD988" s="195"/>
      <c r="AE988" s="19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</row>
    <row r="989" spans="1:7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194"/>
      <c r="N989" s="194"/>
      <c r="O989" s="198"/>
      <c r="P989" s="198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195"/>
      <c r="AC989" s="195"/>
      <c r="AD989" s="195"/>
      <c r="AE989" s="19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</row>
    <row r="990" spans="1:7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194"/>
      <c r="N990" s="194"/>
      <c r="O990" s="198"/>
      <c r="P990" s="198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195"/>
      <c r="AC990" s="195"/>
      <c r="AD990" s="195"/>
      <c r="AE990" s="19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</row>
    <row r="991" spans="1:7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194"/>
      <c r="N991" s="194"/>
      <c r="O991" s="198"/>
      <c r="P991" s="198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195"/>
      <c r="AC991" s="195"/>
      <c r="AD991" s="195"/>
      <c r="AE991" s="19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</row>
    <row r="992" spans="1:7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194"/>
      <c r="N992" s="194"/>
      <c r="O992" s="198"/>
      <c r="P992" s="198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195"/>
      <c r="AC992" s="195"/>
      <c r="AD992" s="195"/>
      <c r="AE992" s="19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</row>
    <row r="993" spans="1:7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194"/>
      <c r="N993" s="194"/>
      <c r="O993" s="198"/>
      <c r="P993" s="198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195"/>
      <c r="AC993" s="195"/>
      <c r="AD993" s="195"/>
      <c r="AE993" s="19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</row>
    <row r="994" spans="1:7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194"/>
      <c r="N994" s="194"/>
      <c r="O994" s="198"/>
      <c r="P994" s="198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195"/>
      <c r="AC994" s="195"/>
      <c r="AD994" s="195"/>
      <c r="AE994" s="19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</row>
    <row r="995" spans="1:7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194"/>
      <c r="N995" s="194"/>
      <c r="O995" s="198"/>
      <c r="P995" s="198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195"/>
      <c r="AC995" s="195"/>
      <c r="AD995" s="195"/>
      <c r="AE995" s="19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</row>
    <row r="996" spans="1:7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194"/>
      <c r="N996" s="194"/>
      <c r="O996" s="198"/>
      <c r="P996" s="198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195"/>
      <c r="AC996" s="195"/>
      <c r="AD996" s="195"/>
      <c r="AE996" s="19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</row>
    <row r="997" spans="1:7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194"/>
      <c r="N997" s="194"/>
      <c r="O997" s="198"/>
      <c r="P997" s="198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195"/>
      <c r="AC997" s="195"/>
      <c r="AD997" s="195"/>
      <c r="AE997" s="19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</row>
    <row r="998" spans="1:7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194"/>
      <c r="N998" s="194"/>
      <c r="O998" s="198"/>
      <c r="P998" s="198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195"/>
      <c r="AC998" s="195"/>
      <c r="AD998" s="195"/>
      <c r="AE998" s="19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</row>
    <row r="999" spans="1:7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194"/>
      <c r="N999" s="194"/>
      <c r="O999" s="198"/>
      <c r="P999" s="198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195"/>
      <c r="AC999" s="195"/>
      <c r="AD999" s="195"/>
      <c r="AE999" s="19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</row>
    <row r="1000" spans="1:7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194"/>
      <c r="N1000" s="194"/>
      <c r="O1000" s="198"/>
      <c r="P1000" s="198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195"/>
      <c r="AC1000" s="195"/>
      <c r="AD1000" s="195"/>
      <c r="AE1000" s="19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</row>
  </sheetData>
  <mergeCells count="1327">
    <mergeCell ref="AU83:AV83"/>
    <mergeCell ref="AW83:AX83"/>
    <mergeCell ref="AY83:AZ83"/>
    <mergeCell ref="BA83:BB83"/>
    <mergeCell ref="BC83:BD83"/>
    <mergeCell ref="BE83:BF83"/>
    <mergeCell ref="AG83:AH83"/>
    <mergeCell ref="AI83:AJ83"/>
    <mergeCell ref="AK83:AL83"/>
    <mergeCell ref="AM83:AN83"/>
    <mergeCell ref="AO83:AP83"/>
    <mergeCell ref="AQ83:AR83"/>
    <mergeCell ref="AS83:AT83"/>
    <mergeCell ref="E83:T83"/>
    <mergeCell ref="U83:V83"/>
    <mergeCell ref="W83:X83"/>
    <mergeCell ref="Y83:Z83"/>
    <mergeCell ref="AA83:AB83"/>
    <mergeCell ref="AC83:AD83"/>
    <mergeCell ref="AE83:AF83"/>
    <mergeCell ref="AU82:AV82"/>
    <mergeCell ref="AW82:AX82"/>
    <mergeCell ref="AY82:AZ82"/>
    <mergeCell ref="BA82:BB82"/>
    <mergeCell ref="BC82:BD82"/>
    <mergeCell ref="BE82:BF82"/>
    <mergeCell ref="AG82:AH82"/>
    <mergeCell ref="AI82:AJ82"/>
    <mergeCell ref="AK82:AL82"/>
    <mergeCell ref="AM82:AN82"/>
    <mergeCell ref="AO82:AP82"/>
    <mergeCell ref="AQ82:AR82"/>
    <mergeCell ref="AS82:AT82"/>
    <mergeCell ref="E82:T82"/>
    <mergeCell ref="U82:V82"/>
    <mergeCell ref="W82:X82"/>
    <mergeCell ref="Y82:Z82"/>
    <mergeCell ref="AA82:AB82"/>
    <mergeCell ref="AC82:AD82"/>
    <mergeCell ref="AE82:AF82"/>
    <mergeCell ref="D76:T76"/>
    <mergeCell ref="U76:V76"/>
    <mergeCell ref="W76:X76"/>
    <mergeCell ref="Y76:Z76"/>
    <mergeCell ref="AA76:AB76"/>
    <mergeCell ref="AC76:AD76"/>
    <mergeCell ref="AE76:AF76"/>
    <mergeCell ref="D77:T77"/>
    <mergeCell ref="U77:V77"/>
    <mergeCell ref="W77:X77"/>
    <mergeCell ref="Y77:Z77"/>
    <mergeCell ref="AA77:AB77"/>
    <mergeCell ref="AC77:AD77"/>
    <mergeCell ref="AE77:AF77"/>
    <mergeCell ref="AQ81:AR81"/>
    <mergeCell ref="AS81:AT81"/>
    <mergeCell ref="AC81:AD81"/>
    <mergeCell ref="AE81:AF81"/>
    <mergeCell ref="AG81:AH81"/>
    <mergeCell ref="AI81:AJ81"/>
    <mergeCell ref="AK81:AL81"/>
    <mergeCell ref="AM81:AN81"/>
    <mergeCell ref="AO81:AP81"/>
    <mergeCell ref="AC80:AD80"/>
    <mergeCell ref="AE80:AF80"/>
    <mergeCell ref="E81:T81"/>
    <mergeCell ref="U81:V81"/>
    <mergeCell ref="W81:X81"/>
    <mergeCell ref="Y81:Z81"/>
    <mergeCell ref="AA81:AB81"/>
    <mergeCell ref="AY74:AZ74"/>
    <mergeCell ref="BA74:BB74"/>
    <mergeCell ref="BC74:BD74"/>
    <mergeCell ref="BE74:BF74"/>
    <mergeCell ref="AG74:AH74"/>
    <mergeCell ref="AI74:AJ74"/>
    <mergeCell ref="AK74:AL74"/>
    <mergeCell ref="AM74:AN74"/>
    <mergeCell ref="AO74:AP74"/>
    <mergeCell ref="AQ74:AR74"/>
    <mergeCell ref="AS74:AT74"/>
    <mergeCell ref="E74:T74"/>
    <mergeCell ref="U74:V74"/>
    <mergeCell ref="W74:X74"/>
    <mergeCell ref="Y74:Z74"/>
    <mergeCell ref="AA74:AB74"/>
    <mergeCell ref="AC74:AD74"/>
    <mergeCell ref="AE74:AF74"/>
    <mergeCell ref="E72:T72"/>
    <mergeCell ref="U72:V72"/>
    <mergeCell ref="W72:X72"/>
    <mergeCell ref="Y72:Z72"/>
    <mergeCell ref="AA72:AB72"/>
    <mergeCell ref="AC72:AD72"/>
    <mergeCell ref="AE72:AF72"/>
    <mergeCell ref="AU73:AV73"/>
    <mergeCell ref="AW73:AX73"/>
    <mergeCell ref="AY73:AZ73"/>
    <mergeCell ref="BA73:BB73"/>
    <mergeCell ref="BC73:BD73"/>
    <mergeCell ref="BE73:BF73"/>
    <mergeCell ref="AG73:AH73"/>
    <mergeCell ref="AI73:AJ73"/>
    <mergeCell ref="AK73:AL73"/>
    <mergeCell ref="AM73:AN73"/>
    <mergeCell ref="AO73:AP73"/>
    <mergeCell ref="AQ73:AR73"/>
    <mergeCell ref="AS73:AT73"/>
    <mergeCell ref="E73:T73"/>
    <mergeCell ref="U73:V73"/>
    <mergeCell ref="W73:X73"/>
    <mergeCell ref="Y73:Z73"/>
    <mergeCell ref="AA73:AB73"/>
    <mergeCell ref="AC73:AD73"/>
    <mergeCell ref="AE73:AF73"/>
    <mergeCell ref="AU72:AV72"/>
    <mergeCell ref="AW72:AX72"/>
    <mergeCell ref="AG72:AH72"/>
    <mergeCell ref="AI72:AJ72"/>
    <mergeCell ref="AK72:AL72"/>
    <mergeCell ref="AY70:AZ70"/>
    <mergeCell ref="BA70:BB70"/>
    <mergeCell ref="BC70:BD70"/>
    <mergeCell ref="BE70:BF70"/>
    <mergeCell ref="AG70:AH70"/>
    <mergeCell ref="AI70:AJ70"/>
    <mergeCell ref="AK70:AL70"/>
    <mergeCell ref="AM70:AN70"/>
    <mergeCell ref="AO70:AP70"/>
    <mergeCell ref="AQ70:AR70"/>
    <mergeCell ref="AS70:AT70"/>
    <mergeCell ref="E70:T70"/>
    <mergeCell ref="U70:V70"/>
    <mergeCell ref="W70:X70"/>
    <mergeCell ref="Y70:Z70"/>
    <mergeCell ref="AA70:AB70"/>
    <mergeCell ref="AC70:AD70"/>
    <mergeCell ref="AE70:AF70"/>
    <mergeCell ref="E71:T71"/>
    <mergeCell ref="U71:V71"/>
    <mergeCell ref="W71:X71"/>
    <mergeCell ref="Y71:Z71"/>
    <mergeCell ref="AA71:AB71"/>
    <mergeCell ref="AC71:AD71"/>
    <mergeCell ref="AE71:AF71"/>
    <mergeCell ref="AU69:AV69"/>
    <mergeCell ref="AW69:AX69"/>
    <mergeCell ref="AG69:AH69"/>
    <mergeCell ref="AI69:AJ69"/>
    <mergeCell ref="AK69:AL69"/>
    <mergeCell ref="AM69:AN69"/>
    <mergeCell ref="AO69:AP69"/>
    <mergeCell ref="AQ69:AR69"/>
    <mergeCell ref="AS69:AT69"/>
    <mergeCell ref="AU70:AV70"/>
    <mergeCell ref="AW70:AX70"/>
    <mergeCell ref="AU71:AV71"/>
    <mergeCell ref="AW71:AX71"/>
    <mergeCell ref="BA77:BB77"/>
    <mergeCell ref="BC77:BD77"/>
    <mergeCell ref="AU76:AV76"/>
    <mergeCell ref="AW76:AX76"/>
    <mergeCell ref="AY76:AZ76"/>
    <mergeCell ref="BA76:BB76"/>
    <mergeCell ref="BC76:BD76"/>
    <mergeCell ref="BE76:BF76"/>
    <mergeCell ref="AY77:AZ77"/>
    <mergeCell ref="BE77:BF77"/>
    <mergeCell ref="AU81:AV81"/>
    <mergeCell ref="AW81:AX81"/>
    <mergeCell ref="AY81:AZ81"/>
    <mergeCell ref="BA81:BB81"/>
    <mergeCell ref="BC81:BD81"/>
    <mergeCell ref="BE81:BF81"/>
    <mergeCell ref="AG71:AH71"/>
    <mergeCell ref="AI71:AJ71"/>
    <mergeCell ref="AK71:AL71"/>
    <mergeCell ref="AM71:AN71"/>
    <mergeCell ref="AO71:AP71"/>
    <mergeCell ref="AQ71:AR71"/>
    <mergeCell ref="AS71:AT71"/>
    <mergeCell ref="BA72:BB72"/>
    <mergeCell ref="BC72:BD72"/>
    <mergeCell ref="AY71:AZ71"/>
    <mergeCell ref="BA71:BB71"/>
    <mergeCell ref="BC71:BD71"/>
    <mergeCell ref="BE71:BF71"/>
    <mergeCell ref="AY72:AZ72"/>
    <mergeCell ref="BE72:BF72"/>
    <mergeCell ref="AU74:AV74"/>
    <mergeCell ref="AY80:AZ80"/>
    <mergeCell ref="BA80:BB80"/>
    <mergeCell ref="BC80:BD80"/>
    <mergeCell ref="D78:BF78"/>
    <mergeCell ref="D79:BF79"/>
    <mergeCell ref="E80:T80"/>
    <mergeCell ref="U80:V80"/>
    <mergeCell ref="W80:X80"/>
    <mergeCell ref="Y80:Z80"/>
    <mergeCell ref="AA80:AB80"/>
    <mergeCell ref="BE80:BF80"/>
    <mergeCell ref="AU75:AV75"/>
    <mergeCell ref="AW75:AX75"/>
    <mergeCell ref="AY75:AZ75"/>
    <mergeCell ref="BA75:BB75"/>
    <mergeCell ref="BC75:BD75"/>
    <mergeCell ref="BE75:BF75"/>
    <mergeCell ref="AG75:AH75"/>
    <mergeCell ref="AI75:AJ75"/>
    <mergeCell ref="AK75:AL75"/>
    <mergeCell ref="AM75:AN75"/>
    <mergeCell ref="AO75:AP75"/>
    <mergeCell ref="AQ75:AR75"/>
    <mergeCell ref="AS75:AT75"/>
    <mergeCell ref="E75:T75"/>
    <mergeCell ref="U75:V75"/>
    <mergeCell ref="W75:X75"/>
    <mergeCell ref="Y75:Z75"/>
    <mergeCell ref="AA75:AB75"/>
    <mergeCell ref="AC75:AD75"/>
    <mergeCell ref="AE75:AF75"/>
    <mergeCell ref="AG76:AH76"/>
    <mergeCell ref="AM72:AN72"/>
    <mergeCell ref="AO72:AP72"/>
    <mergeCell ref="AQ72:AR72"/>
    <mergeCell ref="AS72:AT72"/>
    <mergeCell ref="AG80:AH80"/>
    <mergeCell ref="AI80:AJ80"/>
    <mergeCell ref="AK80:AL80"/>
    <mergeCell ref="AM80:AN80"/>
    <mergeCell ref="AO80:AP80"/>
    <mergeCell ref="AQ80:AR80"/>
    <mergeCell ref="AS80:AT80"/>
    <mergeCell ref="AU80:AV80"/>
    <mergeCell ref="AW80:AX80"/>
    <mergeCell ref="AI76:AJ76"/>
    <mergeCell ref="AK76:AL76"/>
    <mergeCell ref="AM76:AN76"/>
    <mergeCell ref="AO76:AP76"/>
    <mergeCell ref="AQ76:AR76"/>
    <mergeCell ref="AS76:AT76"/>
    <mergeCell ref="AW74:AX74"/>
    <mergeCell ref="AU77:AV77"/>
    <mergeCell ref="AW77:AX77"/>
    <mergeCell ref="AG77:AH77"/>
    <mergeCell ref="AI77:AJ77"/>
    <mergeCell ref="AK77:AL77"/>
    <mergeCell ref="AM77:AN77"/>
    <mergeCell ref="AO77:AP77"/>
    <mergeCell ref="AQ77:AR77"/>
    <mergeCell ref="AS77:AT77"/>
    <mergeCell ref="U61:V61"/>
    <mergeCell ref="W61:X61"/>
    <mergeCell ref="Y61:Z61"/>
    <mergeCell ref="AA61:AB61"/>
    <mergeCell ref="AC61:AD61"/>
    <mergeCell ref="AE61:AF61"/>
    <mergeCell ref="D62:BF62"/>
    <mergeCell ref="AY63:AZ63"/>
    <mergeCell ref="BA63:BB63"/>
    <mergeCell ref="D61:T61"/>
    <mergeCell ref="E63:T63"/>
    <mergeCell ref="U63:V63"/>
    <mergeCell ref="W63:X63"/>
    <mergeCell ref="Y63:Z63"/>
    <mergeCell ref="AA63:AB63"/>
    <mergeCell ref="AC63:AD63"/>
    <mergeCell ref="AU66:AV66"/>
    <mergeCell ref="AW66:AX66"/>
    <mergeCell ref="AG66:AH66"/>
    <mergeCell ref="AI66:AJ66"/>
    <mergeCell ref="AK66:AL66"/>
    <mergeCell ref="AM66:AN66"/>
    <mergeCell ref="AO66:AP66"/>
    <mergeCell ref="AQ66:AR66"/>
    <mergeCell ref="AS66:AT66"/>
    <mergeCell ref="BA66:BB66"/>
    <mergeCell ref="BC66:BD66"/>
    <mergeCell ref="U66:V66"/>
    <mergeCell ref="W66:X66"/>
    <mergeCell ref="Y66:Z66"/>
    <mergeCell ref="AA66:AB66"/>
    <mergeCell ref="AC66:AD66"/>
    <mergeCell ref="AU60:AV60"/>
    <mergeCell ref="AW60:AX60"/>
    <mergeCell ref="AY60:AZ60"/>
    <mergeCell ref="BA60:BB60"/>
    <mergeCell ref="BC60:BD60"/>
    <mergeCell ref="BE60:BF60"/>
    <mergeCell ref="AG60:AH60"/>
    <mergeCell ref="AI60:AJ60"/>
    <mergeCell ref="AK60:AL60"/>
    <mergeCell ref="AM60:AN60"/>
    <mergeCell ref="AO60:AP60"/>
    <mergeCell ref="AQ60:AR60"/>
    <mergeCell ref="AS60:AT60"/>
    <mergeCell ref="E60:T60"/>
    <mergeCell ref="U60:V60"/>
    <mergeCell ref="W60:X60"/>
    <mergeCell ref="Y60:Z60"/>
    <mergeCell ref="AA60:AB60"/>
    <mergeCell ref="AC60:AD60"/>
    <mergeCell ref="AE60:AF60"/>
    <mergeCell ref="AS63:AT63"/>
    <mergeCell ref="AU63:AV63"/>
    <mergeCell ref="AE63:AF63"/>
    <mergeCell ref="AG63:AH63"/>
    <mergeCell ref="AI63:AJ63"/>
    <mergeCell ref="AK63:AL63"/>
    <mergeCell ref="AM63:AN63"/>
    <mergeCell ref="AO63:AP63"/>
    <mergeCell ref="AQ63:AR63"/>
    <mergeCell ref="BC63:BD63"/>
    <mergeCell ref="BE63:BF63"/>
    <mergeCell ref="AU61:AV61"/>
    <mergeCell ref="AW61:AX61"/>
    <mergeCell ref="AY61:AZ61"/>
    <mergeCell ref="BA61:BB61"/>
    <mergeCell ref="BC61:BD61"/>
    <mergeCell ref="BE61:BF61"/>
    <mergeCell ref="AW63:AX63"/>
    <mergeCell ref="AG61:AH61"/>
    <mergeCell ref="AI61:AJ61"/>
    <mergeCell ref="AK61:AL61"/>
    <mergeCell ref="AM61:AN61"/>
    <mergeCell ref="AO61:AP61"/>
    <mergeCell ref="AQ61:AR61"/>
    <mergeCell ref="AS61:AT61"/>
    <mergeCell ref="BA65:BB65"/>
    <mergeCell ref="BC65:BD65"/>
    <mergeCell ref="BE65:BF65"/>
    <mergeCell ref="AY66:AZ66"/>
    <mergeCell ref="BE66:BF66"/>
    <mergeCell ref="E69:T69"/>
    <mergeCell ref="U69:V69"/>
    <mergeCell ref="W69:X69"/>
    <mergeCell ref="Y69:Z69"/>
    <mergeCell ref="AA69:AB69"/>
    <mergeCell ref="AC69:AD69"/>
    <mergeCell ref="AE69:AF69"/>
    <mergeCell ref="BA69:BB69"/>
    <mergeCell ref="BC69:BD69"/>
    <mergeCell ref="AW65:AX65"/>
    <mergeCell ref="AW68:AX68"/>
    <mergeCell ref="AY68:AZ68"/>
    <mergeCell ref="BA68:BB68"/>
    <mergeCell ref="BC68:BD68"/>
    <mergeCell ref="BE68:BF68"/>
    <mergeCell ref="AY69:AZ69"/>
    <mergeCell ref="BE69:BF69"/>
    <mergeCell ref="AE66:AF66"/>
    <mergeCell ref="D67:BF67"/>
    <mergeCell ref="AS68:AT68"/>
    <mergeCell ref="AU68:AV68"/>
    <mergeCell ref="AE68:AF68"/>
    <mergeCell ref="AG68:AH68"/>
    <mergeCell ref="AI68:AJ68"/>
    <mergeCell ref="AK68:AL68"/>
    <mergeCell ref="AM68:AN68"/>
    <mergeCell ref="AO68:AP68"/>
    <mergeCell ref="BA64:BB64"/>
    <mergeCell ref="BC64:BD64"/>
    <mergeCell ref="BE64:BF64"/>
    <mergeCell ref="AG64:AH64"/>
    <mergeCell ref="AI64:AJ64"/>
    <mergeCell ref="AK64:AL64"/>
    <mergeCell ref="AM64:AN64"/>
    <mergeCell ref="AO64:AP64"/>
    <mergeCell ref="AQ64:AR64"/>
    <mergeCell ref="AS64:AT64"/>
    <mergeCell ref="E64:T64"/>
    <mergeCell ref="U64:V64"/>
    <mergeCell ref="W64:X64"/>
    <mergeCell ref="Y64:Z64"/>
    <mergeCell ref="AA64:AB64"/>
    <mergeCell ref="AC64:AD64"/>
    <mergeCell ref="AE64:AF64"/>
    <mergeCell ref="E65:T65"/>
    <mergeCell ref="U65:V65"/>
    <mergeCell ref="W65:X65"/>
    <mergeCell ref="Y65:Z65"/>
    <mergeCell ref="AA65:AB65"/>
    <mergeCell ref="AC65:AD65"/>
    <mergeCell ref="AE65:AF65"/>
    <mergeCell ref="D66:T66"/>
    <mergeCell ref="E68:T68"/>
    <mergeCell ref="U68:V68"/>
    <mergeCell ref="W68:X68"/>
    <mergeCell ref="Y68:Z68"/>
    <mergeCell ref="AA68:AB68"/>
    <mergeCell ref="AC68:AD68"/>
    <mergeCell ref="AU64:AV64"/>
    <mergeCell ref="AW64:AX64"/>
    <mergeCell ref="AY64:AZ64"/>
    <mergeCell ref="AG65:AH65"/>
    <mergeCell ref="AI65:AJ65"/>
    <mergeCell ref="AK65:AL65"/>
    <mergeCell ref="AM65:AN65"/>
    <mergeCell ref="AO65:AP65"/>
    <mergeCell ref="AQ65:AR65"/>
    <mergeCell ref="AS65:AT65"/>
    <mergeCell ref="AU65:AV65"/>
    <mergeCell ref="AY65:AZ65"/>
    <mergeCell ref="AQ68:AR68"/>
    <mergeCell ref="AU59:AV59"/>
    <mergeCell ref="AW59:AX59"/>
    <mergeCell ref="AY59:AZ59"/>
    <mergeCell ref="BA59:BB59"/>
    <mergeCell ref="BC59:BD59"/>
    <mergeCell ref="BE59:BF59"/>
    <mergeCell ref="AG59:AH59"/>
    <mergeCell ref="AI59:AJ59"/>
    <mergeCell ref="AK59:AL59"/>
    <mergeCell ref="AM59:AN59"/>
    <mergeCell ref="AO59:AP59"/>
    <mergeCell ref="AQ59:AR59"/>
    <mergeCell ref="AS59:AT59"/>
    <mergeCell ref="E59:T59"/>
    <mergeCell ref="U59:V59"/>
    <mergeCell ref="W59:X59"/>
    <mergeCell ref="Y59:Z59"/>
    <mergeCell ref="AA59:AB59"/>
    <mergeCell ref="AC59:AD59"/>
    <mergeCell ref="AE59:AF59"/>
    <mergeCell ref="AU58:AV58"/>
    <mergeCell ref="AW58:AX58"/>
    <mergeCell ref="AY58:AZ58"/>
    <mergeCell ref="BA58:BB58"/>
    <mergeCell ref="BC58:BD58"/>
    <mergeCell ref="BE58:BF58"/>
    <mergeCell ref="AG58:AH58"/>
    <mergeCell ref="AI58:AJ58"/>
    <mergeCell ref="AK58:AL58"/>
    <mergeCell ref="AM58:AN58"/>
    <mergeCell ref="AO58:AP58"/>
    <mergeCell ref="AQ58:AR58"/>
    <mergeCell ref="AS58:AT58"/>
    <mergeCell ref="E58:T58"/>
    <mergeCell ref="U58:V58"/>
    <mergeCell ref="W58:X58"/>
    <mergeCell ref="Y58:Z58"/>
    <mergeCell ref="AA58:AB58"/>
    <mergeCell ref="AC58:AD58"/>
    <mergeCell ref="AE58:AF58"/>
    <mergeCell ref="AG56:AH56"/>
    <mergeCell ref="AI56:AJ56"/>
    <mergeCell ref="AK56:AL56"/>
    <mergeCell ref="AM56:AN56"/>
    <mergeCell ref="AO56:AP56"/>
    <mergeCell ref="AQ56:AR56"/>
    <mergeCell ref="AS56:AT56"/>
    <mergeCell ref="E56:T56"/>
    <mergeCell ref="U56:V56"/>
    <mergeCell ref="W56:X56"/>
    <mergeCell ref="Y56:Z56"/>
    <mergeCell ref="AA56:AB56"/>
    <mergeCell ref="AC56:AD56"/>
    <mergeCell ref="AE56:AF56"/>
    <mergeCell ref="AU57:AV57"/>
    <mergeCell ref="AW57:AX57"/>
    <mergeCell ref="AG57:AH57"/>
    <mergeCell ref="AI57:AJ57"/>
    <mergeCell ref="AK57:AL57"/>
    <mergeCell ref="AM57:AN57"/>
    <mergeCell ref="AO57:AP57"/>
    <mergeCell ref="AQ57:AR57"/>
    <mergeCell ref="AS57:AT57"/>
    <mergeCell ref="E57:T57"/>
    <mergeCell ref="U57:V57"/>
    <mergeCell ref="W57:X57"/>
    <mergeCell ref="Y57:Z57"/>
    <mergeCell ref="AA57:AB57"/>
    <mergeCell ref="AC57:AD57"/>
    <mergeCell ref="AE57:AF57"/>
    <mergeCell ref="W49:X49"/>
    <mergeCell ref="Y49:Z49"/>
    <mergeCell ref="AA49:AB49"/>
    <mergeCell ref="AC49:AD49"/>
    <mergeCell ref="AE49:AF49"/>
    <mergeCell ref="E50:T50"/>
    <mergeCell ref="U50:V50"/>
    <mergeCell ref="W50:X50"/>
    <mergeCell ref="Y50:Z50"/>
    <mergeCell ref="AA50:AB50"/>
    <mergeCell ref="AC50:AD50"/>
    <mergeCell ref="AE50:AF50"/>
    <mergeCell ref="AU51:AV51"/>
    <mergeCell ref="AW51:AX51"/>
    <mergeCell ref="AG51:AH51"/>
    <mergeCell ref="AI51:AJ51"/>
    <mergeCell ref="AK51:AL51"/>
    <mergeCell ref="AM51:AN51"/>
    <mergeCell ref="AO51:AP51"/>
    <mergeCell ref="AQ51:AR51"/>
    <mergeCell ref="AS51:AT51"/>
    <mergeCell ref="U51:V51"/>
    <mergeCell ref="W51:X51"/>
    <mergeCell ref="Y51:Z51"/>
    <mergeCell ref="AA51:AB51"/>
    <mergeCell ref="AC51:AD51"/>
    <mergeCell ref="AE51:AF51"/>
    <mergeCell ref="D51:T51"/>
    <mergeCell ref="BA57:BB57"/>
    <mergeCell ref="BC57:BD57"/>
    <mergeCell ref="AU56:AV56"/>
    <mergeCell ref="AW56:AX56"/>
    <mergeCell ref="AY56:AZ56"/>
    <mergeCell ref="BA56:BB56"/>
    <mergeCell ref="BC56:BD56"/>
    <mergeCell ref="BE56:BF56"/>
    <mergeCell ref="AY57:AZ57"/>
    <mergeCell ref="BE57:BF57"/>
    <mergeCell ref="AU50:AV50"/>
    <mergeCell ref="AW50:AX50"/>
    <mergeCell ref="AG50:AH50"/>
    <mergeCell ref="AI50:AJ50"/>
    <mergeCell ref="AK50:AL50"/>
    <mergeCell ref="AM50:AN50"/>
    <mergeCell ref="AO50:AP50"/>
    <mergeCell ref="AQ50:AR50"/>
    <mergeCell ref="AS50:AT50"/>
    <mergeCell ref="D52:BF52"/>
    <mergeCell ref="E53:T53"/>
    <mergeCell ref="U53:V53"/>
    <mergeCell ref="W53:X53"/>
    <mergeCell ref="Y53:Z53"/>
    <mergeCell ref="AA53:AB53"/>
    <mergeCell ref="AC53:AD53"/>
    <mergeCell ref="AW53:AX53"/>
    <mergeCell ref="AY53:AZ53"/>
    <mergeCell ref="BA53:BB53"/>
    <mergeCell ref="BC53:BD53"/>
    <mergeCell ref="BE53:BF53"/>
    <mergeCell ref="AI53:AJ53"/>
    <mergeCell ref="E54:T54"/>
    <mergeCell ref="U54:V54"/>
    <mergeCell ref="W54:X54"/>
    <mergeCell ref="Y54:Z54"/>
    <mergeCell ref="AA54:AB54"/>
    <mergeCell ref="AU55:AV55"/>
    <mergeCell ref="AW55:AX55"/>
    <mergeCell ref="AY55:AZ55"/>
    <mergeCell ref="BA55:BB55"/>
    <mergeCell ref="BC55:BD55"/>
    <mergeCell ref="BE55:BF55"/>
    <mergeCell ref="AG55:AH55"/>
    <mergeCell ref="AI55:AJ55"/>
    <mergeCell ref="AK55:AL55"/>
    <mergeCell ref="AM55:AN55"/>
    <mergeCell ref="AO55:AP55"/>
    <mergeCell ref="AQ55:AR55"/>
    <mergeCell ref="AS55:AT55"/>
    <mergeCell ref="E55:T55"/>
    <mergeCell ref="U55:V55"/>
    <mergeCell ref="W55:X55"/>
    <mergeCell ref="Y55:Z55"/>
    <mergeCell ref="AA55:AB55"/>
    <mergeCell ref="AC55:AD55"/>
    <mergeCell ref="AE55:AF55"/>
    <mergeCell ref="AU54:AV54"/>
    <mergeCell ref="AW54:AX54"/>
    <mergeCell ref="AY54:AZ54"/>
    <mergeCell ref="BA54:BB54"/>
    <mergeCell ref="BC54:BD54"/>
    <mergeCell ref="BE54:BF54"/>
    <mergeCell ref="AG54:AH54"/>
    <mergeCell ref="AI54:AJ54"/>
    <mergeCell ref="AK54:AL54"/>
    <mergeCell ref="AM54:AN54"/>
    <mergeCell ref="AO54:AP54"/>
    <mergeCell ref="AQ54:AR54"/>
    <mergeCell ref="AS54:AT54"/>
    <mergeCell ref="AC54:AD54"/>
    <mergeCell ref="AE54:AF54"/>
    <mergeCell ref="AE53:AF53"/>
    <mergeCell ref="AG53:AH53"/>
    <mergeCell ref="AK53:AL53"/>
    <mergeCell ref="AM53:AN53"/>
    <mergeCell ref="AO53:AP53"/>
    <mergeCell ref="AQ53:AR53"/>
    <mergeCell ref="AS53:AT53"/>
    <mergeCell ref="AU53:AV53"/>
    <mergeCell ref="AG49:AH49"/>
    <mergeCell ref="AI49:AJ49"/>
    <mergeCell ref="AK49:AL49"/>
    <mergeCell ref="AM49:AN49"/>
    <mergeCell ref="AO49:AP49"/>
    <mergeCell ref="AQ49:AR49"/>
    <mergeCell ref="AS49:AT49"/>
    <mergeCell ref="E48:T48"/>
    <mergeCell ref="U48:V48"/>
    <mergeCell ref="W48:X48"/>
    <mergeCell ref="Y48:Z48"/>
    <mergeCell ref="AA48:AB48"/>
    <mergeCell ref="AC48:AD48"/>
    <mergeCell ref="AE48:AF48"/>
    <mergeCell ref="AS47:AT47"/>
    <mergeCell ref="AU47:AV47"/>
    <mergeCell ref="AW47:AX47"/>
    <mergeCell ref="BA50:BB50"/>
    <mergeCell ref="BC50:BD50"/>
    <mergeCell ref="AY51:AZ51"/>
    <mergeCell ref="BA51:BB51"/>
    <mergeCell ref="BC51:BD51"/>
    <mergeCell ref="BE51:BF51"/>
    <mergeCell ref="AU49:AV49"/>
    <mergeCell ref="AW49:AX49"/>
    <mergeCell ref="AY49:AZ49"/>
    <mergeCell ref="BA49:BB49"/>
    <mergeCell ref="BC49:BD49"/>
    <mergeCell ref="BE49:BF49"/>
    <mergeCell ref="AY50:AZ50"/>
    <mergeCell ref="BE50:BF50"/>
    <mergeCell ref="AU48:AV48"/>
    <mergeCell ref="AW48:AX48"/>
    <mergeCell ref="AY48:AZ48"/>
    <mergeCell ref="BA48:BB48"/>
    <mergeCell ref="BC48:BD48"/>
    <mergeCell ref="BE48:BF48"/>
    <mergeCell ref="E49:T49"/>
    <mergeCell ref="U49:V49"/>
    <mergeCell ref="AC47:AD47"/>
    <mergeCell ref="AC46:AD46"/>
    <mergeCell ref="AE46:AF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AG48:AH48"/>
    <mergeCell ref="AI48:AJ48"/>
    <mergeCell ref="AK48:AL48"/>
    <mergeCell ref="AM48:AN48"/>
    <mergeCell ref="AO48:AP48"/>
    <mergeCell ref="AQ48:AR48"/>
    <mergeCell ref="AS48:AT48"/>
    <mergeCell ref="BI43:BJ43"/>
    <mergeCell ref="AG43:AH43"/>
    <mergeCell ref="AI43:AJ43"/>
    <mergeCell ref="AK43:AL43"/>
    <mergeCell ref="AM43:AN43"/>
    <mergeCell ref="AO43:AP43"/>
    <mergeCell ref="AQ43:AR43"/>
    <mergeCell ref="AS43:AT43"/>
    <mergeCell ref="E43:T43"/>
    <mergeCell ref="U43:V43"/>
    <mergeCell ref="W43:X43"/>
    <mergeCell ref="Y43:Z43"/>
    <mergeCell ref="AA43:AB43"/>
    <mergeCell ref="AC43:AD43"/>
    <mergeCell ref="AE43:AF43"/>
    <mergeCell ref="AY47:AZ47"/>
    <mergeCell ref="BA47:BB47"/>
    <mergeCell ref="BC47:BD47"/>
    <mergeCell ref="BE47:BF47"/>
    <mergeCell ref="AE47:AF47"/>
    <mergeCell ref="AG47:AH47"/>
    <mergeCell ref="AI47:AJ47"/>
    <mergeCell ref="AK47:AL47"/>
    <mergeCell ref="AM47:AN47"/>
    <mergeCell ref="AO47:AP47"/>
    <mergeCell ref="AQ47:AR47"/>
    <mergeCell ref="E46:T46"/>
    <mergeCell ref="E47:T47"/>
    <mergeCell ref="U47:V47"/>
    <mergeCell ref="W47:X47"/>
    <mergeCell ref="Y47:Z47"/>
    <mergeCell ref="AA47:AB47"/>
    <mergeCell ref="D44:BF44"/>
    <mergeCell ref="D45:BF45"/>
    <mergeCell ref="U46:V46"/>
    <mergeCell ref="W46:X46"/>
    <mergeCell ref="Y46:Z46"/>
    <mergeCell ref="AA46:AB46"/>
    <mergeCell ref="BE46:BF46"/>
    <mergeCell ref="AU43:AV43"/>
    <mergeCell ref="AW43:AX43"/>
    <mergeCell ref="AY43:AZ43"/>
    <mergeCell ref="BA43:BB43"/>
    <mergeCell ref="BC43:BD43"/>
    <mergeCell ref="BE43:BF43"/>
    <mergeCell ref="AQ40:AR40"/>
    <mergeCell ref="W37:X42"/>
    <mergeCell ref="Y38:Z42"/>
    <mergeCell ref="AA38:AB42"/>
    <mergeCell ref="D36:D42"/>
    <mergeCell ref="E36:T42"/>
    <mergeCell ref="U36:AB36"/>
    <mergeCell ref="U37:V42"/>
    <mergeCell ref="Y37:AB37"/>
    <mergeCell ref="AQ42:AR42"/>
    <mergeCell ref="AS42:AT42"/>
    <mergeCell ref="AU42:AV42"/>
    <mergeCell ref="AW42:AX42"/>
    <mergeCell ref="AY42:AZ42"/>
    <mergeCell ref="BA42:BB42"/>
    <mergeCell ref="BC42:BD42"/>
    <mergeCell ref="AO36:AP42"/>
    <mergeCell ref="AS40:AT40"/>
    <mergeCell ref="AU40:AV40"/>
    <mergeCell ref="AW40:AX40"/>
    <mergeCell ref="AY40:AZ40"/>
    <mergeCell ref="BA40:BB40"/>
    <mergeCell ref="AQ41:BF41"/>
    <mergeCell ref="BE42:BF42"/>
    <mergeCell ref="AC36:AD42"/>
    <mergeCell ref="AE37:AF42"/>
    <mergeCell ref="AG38:AH42"/>
    <mergeCell ref="AI38:AN38"/>
    <mergeCell ref="AQ38:AT38"/>
    <mergeCell ref="AU38:AX38"/>
    <mergeCell ref="AY38:BB38"/>
    <mergeCell ref="BC38:BF38"/>
    <mergeCell ref="AQ39:BF39"/>
    <mergeCell ref="AI39:AJ42"/>
    <mergeCell ref="AK39:AL42"/>
    <mergeCell ref="BC40:BD40"/>
    <mergeCell ref="BE40:BF40"/>
    <mergeCell ref="AG37:AN37"/>
    <mergeCell ref="AM39:AN42"/>
    <mergeCell ref="B31:C31"/>
    <mergeCell ref="B32:C32"/>
    <mergeCell ref="D32:E32"/>
    <mergeCell ref="F32:G32"/>
    <mergeCell ref="H32:I32"/>
    <mergeCell ref="J32:L32"/>
    <mergeCell ref="M32:N32"/>
    <mergeCell ref="F28:G29"/>
    <mergeCell ref="H28:I29"/>
    <mergeCell ref="B30:C30"/>
    <mergeCell ref="D30:E30"/>
    <mergeCell ref="F30:G30"/>
    <mergeCell ref="H30:I30"/>
    <mergeCell ref="H31:I31"/>
    <mergeCell ref="BB30:BD30"/>
    <mergeCell ref="A35:BJ35"/>
    <mergeCell ref="AE36:AN36"/>
    <mergeCell ref="AQ36:BF37"/>
    <mergeCell ref="B33:C33"/>
    <mergeCell ref="D33:E33"/>
    <mergeCell ref="F33:G33"/>
    <mergeCell ref="H33:I33"/>
    <mergeCell ref="J33:L33"/>
    <mergeCell ref="M33:N33"/>
    <mergeCell ref="O33:P33"/>
    <mergeCell ref="AD31:AF31"/>
    <mergeCell ref="AK31:AR31"/>
    <mergeCell ref="AS31:BA31"/>
    <mergeCell ref="BB31:BD31"/>
    <mergeCell ref="D31:E31"/>
    <mergeCell ref="F31:G31"/>
    <mergeCell ref="J31:L31"/>
    <mergeCell ref="M31:N31"/>
    <mergeCell ref="O31:P31"/>
    <mergeCell ref="U31:Z31"/>
    <mergeCell ref="AA31:AC31"/>
    <mergeCell ref="O32:P32"/>
    <mergeCell ref="U32:Z32"/>
    <mergeCell ref="AA32:AC32"/>
    <mergeCell ref="AD32:AF32"/>
    <mergeCell ref="AK32:AR32"/>
    <mergeCell ref="AS32:BA32"/>
    <mergeCell ref="BB32:BD32"/>
    <mergeCell ref="J28:L29"/>
    <mergeCell ref="M28:N29"/>
    <mergeCell ref="J30:L30"/>
    <mergeCell ref="M30:N30"/>
    <mergeCell ref="O30:P30"/>
    <mergeCell ref="O28:P29"/>
    <mergeCell ref="U28:Z29"/>
    <mergeCell ref="U30:Z30"/>
    <mergeCell ref="AA28:AC29"/>
    <mergeCell ref="AD28:AF29"/>
    <mergeCell ref="AA30:AC30"/>
    <mergeCell ref="AD30:AF30"/>
    <mergeCell ref="AK28:AR29"/>
    <mergeCell ref="AS28:BA29"/>
    <mergeCell ref="AK30:AR30"/>
    <mergeCell ref="AS30:BA30"/>
    <mergeCell ref="Y25:AA25"/>
    <mergeCell ref="A27:R27"/>
    <mergeCell ref="U27:AG27"/>
    <mergeCell ref="AM27:BE27"/>
    <mergeCell ref="A28:A29"/>
    <mergeCell ref="B28:C29"/>
    <mergeCell ref="D28:E29"/>
    <mergeCell ref="BB28:BD29"/>
    <mergeCell ref="AC17:AQ17"/>
    <mergeCell ref="A18:AW18"/>
    <mergeCell ref="Q11:AU11"/>
    <mergeCell ref="AV11:BC11"/>
    <mergeCell ref="BD11:BJ11"/>
    <mergeCell ref="Q12:AU12"/>
    <mergeCell ref="Q13:AU13"/>
    <mergeCell ref="AW14:BC14"/>
    <mergeCell ref="BD14:BJ14"/>
    <mergeCell ref="A9:M9"/>
    <mergeCell ref="A11:O11"/>
    <mergeCell ref="H14:J14"/>
    <mergeCell ref="A19:A20"/>
    <mergeCell ref="B19:E19"/>
    <mergeCell ref="F19:J19"/>
    <mergeCell ref="K19:O19"/>
    <mergeCell ref="AS19:AV19"/>
    <mergeCell ref="AW19:BA19"/>
    <mergeCell ref="P19:S19"/>
    <mergeCell ref="T19:X19"/>
    <mergeCell ref="Y19:AB19"/>
    <mergeCell ref="AC19:AF19"/>
    <mergeCell ref="AG19:AJ19"/>
    <mergeCell ref="AK19:AN19"/>
    <mergeCell ref="AO19:AR19"/>
    <mergeCell ref="BC109:BD109"/>
    <mergeCell ref="AY106:AZ106"/>
    <mergeCell ref="BA106:BB106"/>
    <mergeCell ref="BC107:BD107"/>
    <mergeCell ref="D103:T103"/>
    <mergeCell ref="U103:V103"/>
    <mergeCell ref="W103:X103"/>
    <mergeCell ref="Y103:Z103"/>
    <mergeCell ref="AA103:AB103"/>
    <mergeCell ref="AC103:AD103"/>
    <mergeCell ref="AE103:AF103"/>
    <mergeCell ref="E101:T101"/>
    <mergeCell ref="U101:V101"/>
    <mergeCell ref="W101:X101"/>
    <mergeCell ref="Y101:Z101"/>
    <mergeCell ref="AA101:AB101"/>
    <mergeCell ref="BE109:BF109"/>
    <mergeCell ref="D109:AP109"/>
    <mergeCell ref="AQ109:AR109"/>
    <mergeCell ref="AS109:AT109"/>
    <mergeCell ref="AU109:AV109"/>
    <mergeCell ref="AW109:AX109"/>
    <mergeCell ref="AY109:AZ109"/>
    <mergeCell ref="BA109:BB109"/>
    <mergeCell ref="U7:AB7"/>
    <mergeCell ref="AH7:AU7"/>
    <mergeCell ref="AV7:BC7"/>
    <mergeCell ref="BD7:BJ7"/>
    <mergeCell ref="A2:BJ2"/>
    <mergeCell ref="A3:BJ3"/>
    <mergeCell ref="A4:BJ4"/>
    <mergeCell ref="A5:BJ5"/>
    <mergeCell ref="A6:BJ6"/>
    <mergeCell ref="B7:I7"/>
    <mergeCell ref="Q7:T7"/>
    <mergeCell ref="A8:N8"/>
    <mergeCell ref="S8:AB8"/>
    <mergeCell ref="AH8:AU8"/>
    <mergeCell ref="X9:AU9"/>
    <mergeCell ref="AV9:BB9"/>
    <mergeCell ref="BD9:BJ9"/>
    <mergeCell ref="X10:AU10"/>
    <mergeCell ref="Q14:AB14"/>
    <mergeCell ref="AC15:AQ15"/>
    <mergeCell ref="BD15:BJ15"/>
    <mergeCell ref="AC16:AQ16"/>
    <mergeCell ref="Q17:AB17"/>
    <mergeCell ref="AW106:AX106"/>
    <mergeCell ref="BE107:BF107"/>
    <mergeCell ref="D107:AP107"/>
    <mergeCell ref="AQ107:AR107"/>
    <mergeCell ref="AS107:AT107"/>
    <mergeCell ref="AU107:AV107"/>
    <mergeCell ref="AW107:AX107"/>
    <mergeCell ref="AY107:AZ107"/>
    <mergeCell ref="BA107:BB107"/>
    <mergeCell ref="BC108:BD108"/>
    <mergeCell ref="BE108:BF108"/>
    <mergeCell ref="D108:AP108"/>
    <mergeCell ref="AQ108:AR108"/>
    <mergeCell ref="AS108:AT108"/>
    <mergeCell ref="AU108:AV108"/>
    <mergeCell ref="AW108:AX108"/>
    <mergeCell ref="AY108:AZ108"/>
    <mergeCell ref="BA108:BB108"/>
    <mergeCell ref="AC101:AD101"/>
    <mergeCell ref="AE101:AF101"/>
    <mergeCell ref="E102:T102"/>
    <mergeCell ref="U102:V102"/>
    <mergeCell ref="W102:X102"/>
    <mergeCell ref="Y102:Z102"/>
    <mergeCell ref="Y100:Z100"/>
    <mergeCell ref="AA100:AB100"/>
    <mergeCell ref="AC100:AD100"/>
    <mergeCell ref="AE100:AF100"/>
    <mergeCell ref="BA102:BB102"/>
    <mergeCell ref="BC102:BD102"/>
    <mergeCell ref="AY103:AZ103"/>
    <mergeCell ref="BA103:BB103"/>
    <mergeCell ref="BC103:BD103"/>
    <mergeCell ref="BE103:BF103"/>
    <mergeCell ref="AU101:AV101"/>
    <mergeCell ref="AW101:AX101"/>
    <mergeCell ref="AY101:AZ101"/>
    <mergeCell ref="BA101:BB101"/>
    <mergeCell ref="BC101:BD101"/>
    <mergeCell ref="BE101:BF101"/>
    <mergeCell ref="AY102:AZ102"/>
    <mergeCell ref="BE102:BF102"/>
    <mergeCell ref="AU103:AV103"/>
    <mergeCell ref="AW103:AX103"/>
    <mergeCell ref="AG103:AH103"/>
    <mergeCell ref="AI103:AJ103"/>
    <mergeCell ref="AK103:AL103"/>
    <mergeCell ref="AM103:AN103"/>
    <mergeCell ref="AO103:AP103"/>
    <mergeCell ref="AQ103:AR103"/>
    <mergeCell ref="AS103:AT103"/>
    <mergeCell ref="AG101:AH101"/>
    <mergeCell ref="AI101:AJ101"/>
    <mergeCell ref="AK101:AL101"/>
    <mergeCell ref="AM101:AN101"/>
    <mergeCell ref="AO101:AP101"/>
    <mergeCell ref="AQ101:AR101"/>
    <mergeCell ref="AS101:AT101"/>
    <mergeCell ref="AU100:AV100"/>
    <mergeCell ref="AW100:AX100"/>
    <mergeCell ref="AG100:AH100"/>
    <mergeCell ref="AI100:AJ100"/>
    <mergeCell ref="AK100:AL100"/>
    <mergeCell ref="AM100:AN100"/>
    <mergeCell ref="AO100:AP100"/>
    <mergeCell ref="AQ100:AR100"/>
    <mergeCell ref="AS100:AT100"/>
    <mergeCell ref="BA105:BB105"/>
    <mergeCell ref="BC105:BD105"/>
    <mergeCell ref="BE105:BF105"/>
    <mergeCell ref="AG105:AH105"/>
    <mergeCell ref="AI105:AJ105"/>
    <mergeCell ref="AK105:AL105"/>
    <mergeCell ref="AM105:AN105"/>
    <mergeCell ref="AO105:AP105"/>
    <mergeCell ref="AQ105:AR105"/>
    <mergeCell ref="AS105:AT105"/>
    <mergeCell ref="AE105:AF105"/>
    <mergeCell ref="D111:BF111"/>
    <mergeCell ref="E112:T112"/>
    <mergeCell ref="U112:V112"/>
    <mergeCell ref="W112:X112"/>
    <mergeCell ref="Y112:Z112"/>
    <mergeCell ref="AA112:AB112"/>
    <mergeCell ref="AC112:AD112"/>
    <mergeCell ref="BC106:BD106"/>
    <mergeCell ref="BE106:BF106"/>
    <mergeCell ref="D106:AP106"/>
    <mergeCell ref="AQ106:AR106"/>
    <mergeCell ref="AS106:AT106"/>
    <mergeCell ref="AU106:AV106"/>
    <mergeCell ref="AU105:AV105"/>
    <mergeCell ref="AW105:AX105"/>
    <mergeCell ref="AY105:AZ105"/>
    <mergeCell ref="D105:T105"/>
    <mergeCell ref="U105:V105"/>
    <mergeCell ref="W105:X105"/>
    <mergeCell ref="Y105:Z105"/>
    <mergeCell ref="AA105:AB105"/>
    <mergeCell ref="Q116:T116"/>
    <mergeCell ref="Q119:T119"/>
    <mergeCell ref="AI112:BF112"/>
    <mergeCell ref="G114:BF114"/>
    <mergeCell ref="G115:N115"/>
    <mergeCell ref="X115:AB115"/>
    <mergeCell ref="X118:AB118"/>
    <mergeCell ref="AH118:AU118"/>
    <mergeCell ref="AZ118:BE118"/>
    <mergeCell ref="AW119:AY119"/>
    <mergeCell ref="AE112:AF112"/>
    <mergeCell ref="AG112:AH112"/>
    <mergeCell ref="BC110:BD110"/>
    <mergeCell ref="BE110:BF110"/>
    <mergeCell ref="D110:AP110"/>
    <mergeCell ref="AQ110:AR110"/>
    <mergeCell ref="AS110:AT110"/>
    <mergeCell ref="AU110:AV110"/>
    <mergeCell ref="AW110:AX110"/>
    <mergeCell ref="AY110:AZ110"/>
    <mergeCell ref="BA110:BB110"/>
    <mergeCell ref="AU104:AV104"/>
    <mergeCell ref="AW104:AX104"/>
    <mergeCell ref="AY104:AZ104"/>
    <mergeCell ref="BA104:BB104"/>
    <mergeCell ref="BC104:BD104"/>
    <mergeCell ref="BE104:BF104"/>
    <mergeCell ref="AG104:AH104"/>
    <mergeCell ref="AI104:AJ104"/>
    <mergeCell ref="AK104:AL104"/>
    <mergeCell ref="AM104:AN104"/>
    <mergeCell ref="AO104:AP104"/>
    <mergeCell ref="AQ104:AR104"/>
    <mergeCell ref="AS104:AT104"/>
    <mergeCell ref="D104:T104"/>
    <mergeCell ref="U104:V104"/>
    <mergeCell ref="W104:X104"/>
    <mergeCell ref="Y104:Z104"/>
    <mergeCell ref="AA104:AB104"/>
    <mergeCell ref="AC104:AD104"/>
    <mergeCell ref="AE104:AF104"/>
    <mergeCell ref="AC105:AD105"/>
    <mergeCell ref="AK97:AL97"/>
    <mergeCell ref="AM97:AN97"/>
    <mergeCell ref="AO97:AP97"/>
    <mergeCell ref="AQ97:AR97"/>
    <mergeCell ref="AS97:AT97"/>
    <mergeCell ref="D98:BF98"/>
    <mergeCell ref="AY99:AZ99"/>
    <mergeCell ref="BA99:BB99"/>
    <mergeCell ref="D97:T97"/>
    <mergeCell ref="W99:X99"/>
    <mergeCell ref="Y99:Z99"/>
    <mergeCell ref="AA99:AB99"/>
    <mergeCell ref="AC99:AD99"/>
    <mergeCell ref="AU102:AV102"/>
    <mergeCell ref="AW102:AX102"/>
    <mergeCell ref="AG102:AH102"/>
    <mergeCell ref="AI102:AJ102"/>
    <mergeCell ref="AK102:AL102"/>
    <mergeCell ref="AM102:AN102"/>
    <mergeCell ref="AO102:AP102"/>
    <mergeCell ref="AQ102:AR102"/>
    <mergeCell ref="AS102:AT102"/>
    <mergeCell ref="AA102:AB102"/>
    <mergeCell ref="AC102:AD102"/>
    <mergeCell ref="AE102:AF102"/>
    <mergeCell ref="AY100:AZ100"/>
    <mergeCell ref="BA100:BB100"/>
    <mergeCell ref="BC100:BD100"/>
    <mergeCell ref="BE100:BF100"/>
    <mergeCell ref="E100:T100"/>
    <mergeCell ref="U100:V100"/>
    <mergeCell ref="W100:X100"/>
    <mergeCell ref="BC99:BD99"/>
    <mergeCell ref="E96:T96"/>
    <mergeCell ref="U96:V96"/>
    <mergeCell ref="W96:X96"/>
    <mergeCell ref="Y96:Z96"/>
    <mergeCell ref="AA96:AB96"/>
    <mergeCell ref="AC96:AD96"/>
    <mergeCell ref="AE96:AF96"/>
    <mergeCell ref="U97:V97"/>
    <mergeCell ref="W97:X97"/>
    <mergeCell ref="Y97:Z97"/>
    <mergeCell ref="AA97:AB97"/>
    <mergeCell ref="AC97:AD97"/>
    <mergeCell ref="AE97:AF97"/>
    <mergeCell ref="E99:T99"/>
    <mergeCell ref="U99:V99"/>
    <mergeCell ref="BE99:BF99"/>
    <mergeCell ref="AU97:AV97"/>
    <mergeCell ref="AW97:AX97"/>
    <mergeCell ref="AY97:AZ97"/>
    <mergeCell ref="BA97:BB97"/>
    <mergeCell ref="BC97:BD97"/>
    <mergeCell ref="BE97:BF97"/>
    <mergeCell ref="AW99:AX99"/>
    <mergeCell ref="AU96:AV96"/>
    <mergeCell ref="AW96:AX96"/>
    <mergeCell ref="AY96:AZ96"/>
    <mergeCell ref="BA96:BB96"/>
    <mergeCell ref="BC96:BD96"/>
    <mergeCell ref="BE96:BF96"/>
    <mergeCell ref="AG96:AH96"/>
    <mergeCell ref="AI96:AJ96"/>
    <mergeCell ref="AU95:AV95"/>
    <mergeCell ref="AW95:AX95"/>
    <mergeCell ref="AG95:AH95"/>
    <mergeCell ref="AI95:AJ95"/>
    <mergeCell ref="AK95:AL95"/>
    <mergeCell ref="AM95:AN95"/>
    <mergeCell ref="AO95:AP95"/>
    <mergeCell ref="AQ95:AR95"/>
    <mergeCell ref="AS95:AT95"/>
    <mergeCell ref="BE95:BF95"/>
    <mergeCell ref="AY95:AZ95"/>
    <mergeCell ref="BA95:BB95"/>
    <mergeCell ref="BC95:BD95"/>
    <mergeCell ref="E95:T95"/>
    <mergeCell ref="U95:V95"/>
    <mergeCell ref="W95:X95"/>
    <mergeCell ref="Y95:Z95"/>
    <mergeCell ref="AA95:AB95"/>
    <mergeCell ref="AC95:AD95"/>
    <mergeCell ref="AE95:AF95"/>
    <mergeCell ref="AS99:AT99"/>
    <mergeCell ref="AU99:AV99"/>
    <mergeCell ref="AE99:AF99"/>
    <mergeCell ref="AG99:AH99"/>
    <mergeCell ref="AI99:AJ99"/>
    <mergeCell ref="AK99:AL99"/>
    <mergeCell ref="AM99:AN99"/>
    <mergeCell ref="AO99:AP99"/>
    <mergeCell ref="AQ99:AR99"/>
    <mergeCell ref="AK96:AL96"/>
    <mergeCell ref="AM96:AN96"/>
    <mergeCell ref="AO96:AP96"/>
    <mergeCell ref="AQ96:AR96"/>
    <mergeCell ref="AS96:AT96"/>
    <mergeCell ref="AG97:AH97"/>
    <mergeCell ref="AI97:AJ97"/>
    <mergeCell ref="BE93:BF93"/>
    <mergeCell ref="BE94:BF94"/>
    <mergeCell ref="AG91:AH91"/>
    <mergeCell ref="AI91:AJ91"/>
    <mergeCell ref="AK91:AL91"/>
    <mergeCell ref="AM91:AN91"/>
    <mergeCell ref="AO91:AP91"/>
    <mergeCell ref="AQ91:AR91"/>
    <mergeCell ref="AS91:AT91"/>
    <mergeCell ref="AU94:AV94"/>
    <mergeCell ref="AW94:AX94"/>
    <mergeCell ref="AG94:AH94"/>
    <mergeCell ref="AI94:AJ94"/>
    <mergeCell ref="AK94:AL94"/>
    <mergeCell ref="AM94:AN94"/>
    <mergeCell ref="AO94:AP94"/>
    <mergeCell ref="AQ94:AR94"/>
    <mergeCell ref="AS94:AT94"/>
    <mergeCell ref="AG93:AH93"/>
    <mergeCell ref="AI93:AJ93"/>
    <mergeCell ref="BA94:BB94"/>
    <mergeCell ref="BC94:BD94"/>
    <mergeCell ref="AU93:AV93"/>
    <mergeCell ref="AW93:AX93"/>
    <mergeCell ref="AY93:AZ93"/>
    <mergeCell ref="BA93:BB93"/>
    <mergeCell ref="BC93:BD93"/>
    <mergeCell ref="AY94:AZ94"/>
    <mergeCell ref="AK93:AL93"/>
    <mergeCell ref="AM93:AN93"/>
    <mergeCell ref="AO93:AP93"/>
    <mergeCell ref="AQ93:AR93"/>
    <mergeCell ref="AU84:AV84"/>
    <mergeCell ref="W85:X85"/>
    <mergeCell ref="Y85:Z85"/>
    <mergeCell ref="AA85:AB85"/>
    <mergeCell ref="AC85:AD85"/>
    <mergeCell ref="AE85:AF85"/>
    <mergeCell ref="E86:T86"/>
    <mergeCell ref="U86:V86"/>
    <mergeCell ref="W86:X86"/>
    <mergeCell ref="AY92:AZ92"/>
    <mergeCell ref="BA92:BB92"/>
    <mergeCell ref="BC92:BD92"/>
    <mergeCell ref="BE92:BF92"/>
    <mergeCell ref="AG92:AH92"/>
    <mergeCell ref="AI92:AJ92"/>
    <mergeCell ref="AK92:AL92"/>
    <mergeCell ref="AM92:AN92"/>
    <mergeCell ref="AO92:AP92"/>
    <mergeCell ref="AQ92:AR92"/>
    <mergeCell ref="AS92:AT92"/>
    <mergeCell ref="E90:T90"/>
    <mergeCell ref="U90:V90"/>
    <mergeCell ref="E84:T84"/>
    <mergeCell ref="U84:V84"/>
    <mergeCell ref="W84:X84"/>
    <mergeCell ref="Y84:Z84"/>
    <mergeCell ref="AA84:AB84"/>
    <mergeCell ref="AC84:AD84"/>
    <mergeCell ref="AE84:AF84"/>
    <mergeCell ref="E87:T87"/>
    <mergeCell ref="U87:V87"/>
    <mergeCell ref="W87:X87"/>
    <mergeCell ref="AG85:AH85"/>
    <mergeCell ref="AI85:AJ85"/>
    <mergeCell ref="AK85:AL85"/>
    <mergeCell ref="AM85:AN85"/>
    <mergeCell ref="E85:T85"/>
    <mergeCell ref="U85:V85"/>
    <mergeCell ref="E93:T93"/>
    <mergeCell ref="U93:V93"/>
    <mergeCell ref="W93:X93"/>
    <mergeCell ref="Y93:Z93"/>
    <mergeCell ref="AA93:AB93"/>
    <mergeCell ref="AC93:AD93"/>
    <mergeCell ref="AE93:AF93"/>
    <mergeCell ref="E94:T94"/>
    <mergeCell ref="U94:V94"/>
    <mergeCell ref="W94:X94"/>
    <mergeCell ref="Y94:Z94"/>
    <mergeCell ref="AA94:AB94"/>
    <mergeCell ref="AC94:AD94"/>
    <mergeCell ref="AE94:AF94"/>
    <mergeCell ref="E92:T92"/>
    <mergeCell ref="U92:V92"/>
    <mergeCell ref="E91:T91"/>
    <mergeCell ref="U91:V91"/>
    <mergeCell ref="W91:X91"/>
    <mergeCell ref="Y91:Z91"/>
    <mergeCell ref="AA91:AB91"/>
    <mergeCell ref="AC91:AD91"/>
    <mergeCell ref="AE91:AF91"/>
    <mergeCell ref="E88:T88"/>
    <mergeCell ref="U88:V88"/>
    <mergeCell ref="W88:X88"/>
    <mergeCell ref="AU87:AV87"/>
    <mergeCell ref="AM86:AN86"/>
    <mergeCell ref="AO86:AP86"/>
    <mergeCell ref="AQ86:AR86"/>
    <mergeCell ref="AS86:AT86"/>
    <mergeCell ref="AS93:AT93"/>
    <mergeCell ref="AU92:AV92"/>
    <mergeCell ref="W92:X92"/>
    <mergeCell ref="Y92:Z92"/>
    <mergeCell ref="AA92:AB92"/>
    <mergeCell ref="AC92:AD92"/>
    <mergeCell ref="AE92:AF92"/>
    <mergeCell ref="AW84:AX84"/>
    <mergeCell ref="AY84:AZ84"/>
    <mergeCell ref="BA84:BB84"/>
    <mergeCell ref="BC84:BD84"/>
    <mergeCell ref="BE84:BF84"/>
    <mergeCell ref="AG84:AH84"/>
    <mergeCell ref="AI84:AJ84"/>
    <mergeCell ref="AK84:AL84"/>
    <mergeCell ref="AM84:AN84"/>
    <mergeCell ref="AO84:AP84"/>
    <mergeCell ref="AQ84:AR84"/>
    <mergeCell ref="AS84:AT84"/>
    <mergeCell ref="BE87:BF87"/>
    <mergeCell ref="BE85:BF85"/>
    <mergeCell ref="BE86:BF86"/>
    <mergeCell ref="AU86:AV86"/>
    <mergeCell ref="AW86:AX86"/>
    <mergeCell ref="AG86:AH86"/>
    <mergeCell ref="AI86:AJ86"/>
    <mergeCell ref="AK86:AL86"/>
    <mergeCell ref="AY85:AZ85"/>
    <mergeCell ref="BA85:BB85"/>
    <mergeCell ref="AS90:AT90"/>
    <mergeCell ref="AU91:AV91"/>
    <mergeCell ref="AW91:AX91"/>
    <mergeCell ref="BE88:BF88"/>
    <mergeCell ref="AW87:AX87"/>
    <mergeCell ref="AW92:AX92"/>
    <mergeCell ref="AA87:AB87"/>
    <mergeCell ref="AC87:AD87"/>
    <mergeCell ref="AE87:AF87"/>
    <mergeCell ref="BC90:BD90"/>
    <mergeCell ref="AY91:AZ91"/>
    <mergeCell ref="BA91:BB91"/>
    <mergeCell ref="BC91:BD91"/>
    <mergeCell ref="BA88:BB88"/>
    <mergeCell ref="BC88:BD88"/>
    <mergeCell ref="AC90:AD90"/>
    <mergeCell ref="AE90:AF90"/>
    <mergeCell ref="BA86:BB86"/>
    <mergeCell ref="BC86:BD86"/>
    <mergeCell ref="AY87:AZ87"/>
    <mergeCell ref="BA87:BB87"/>
    <mergeCell ref="BC87:BD87"/>
    <mergeCell ref="AO89:AP89"/>
    <mergeCell ref="AQ89:AR89"/>
    <mergeCell ref="AS89:AT89"/>
    <mergeCell ref="AG87:AH87"/>
    <mergeCell ref="AI87:AJ87"/>
    <mergeCell ref="AK87:AL87"/>
    <mergeCell ref="AM87:AN87"/>
    <mergeCell ref="AO87:AP87"/>
    <mergeCell ref="AU88:AV88"/>
    <mergeCell ref="AW88:AX88"/>
    <mergeCell ref="AY88:AZ88"/>
    <mergeCell ref="AG89:AH89"/>
    <mergeCell ref="AI89:AJ89"/>
    <mergeCell ref="AK89:AL89"/>
    <mergeCell ref="AM89:AN89"/>
    <mergeCell ref="BC85:BD85"/>
    <mergeCell ref="AY86:AZ86"/>
    <mergeCell ref="BE91:BF91"/>
    <mergeCell ref="AU89:AV89"/>
    <mergeCell ref="AW89:AX89"/>
    <mergeCell ref="AY89:AZ89"/>
    <mergeCell ref="BA89:BB89"/>
    <mergeCell ref="BC89:BD89"/>
    <mergeCell ref="BE89:BF89"/>
    <mergeCell ref="AY90:AZ90"/>
    <mergeCell ref="BE90:BF90"/>
    <mergeCell ref="AU90:AV90"/>
    <mergeCell ref="AW90:AX90"/>
    <mergeCell ref="AG90:AH90"/>
    <mergeCell ref="AI90:AJ90"/>
    <mergeCell ref="AK90:AL90"/>
    <mergeCell ref="AM90:AN90"/>
    <mergeCell ref="AO90:AP90"/>
    <mergeCell ref="AQ90:AR90"/>
    <mergeCell ref="AO85:AP85"/>
    <mergeCell ref="AQ85:AR85"/>
    <mergeCell ref="AS85:AT85"/>
    <mergeCell ref="AU85:AV85"/>
    <mergeCell ref="BA90:BB90"/>
    <mergeCell ref="AW85:AX85"/>
    <mergeCell ref="W90:X90"/>
    <mergeCell ref="Y90:Z90"/>
    <mergeCell ref="AA90:AB90"/>
    <mergeCell ref="AG88:AH88"/>
    <mergeCell ref="AI88:AJ88"/>
    <mergeCell ref="AK88:AL88"/>
    <mergeCell ref="AM88:AN88"/>
    <mergeCell ref="AO88:AP88"/>
    <mergeCell ref="AQ88:AR88"/>
    <mergeCell ref="AS88:AT88"/>
    <mergeCell ref="Y86:Z86"/>
    <mergeCell ref="AA86:AB86"/>
    <mergeCell ref="AC86:AD86"/>
    <mergeCell ref="AE86:AF86"/>
    <mergeCell ref="E89:T89"/>
    <mergeCell ref="U89:V89"/>
    <mergeCell ref="W89:X89"/>
    <mergeCell ref="Y89:Z89"/>
    <mergeCell ref="AA89:AB89"/>
    <mergeCell ref="AC89:AD89"/>
    <mergeCell ref="AE89:AF89"/>
    <mergeCell ref="AQ87:AR87"/>
    <mergeCell ref="AS87:AT87"/>
    <mergeCell ref="Y87:Z87"/>
    <mergeCell ref="Y88:Z88"/>
    <mergeCell ref="AA88:AB88"/>
    <mergeCell ref="AC88:AD88"/>
    <mergeCell ref="AE88:AF88"/>
  </mergeCells>
  <pageMargins left="1.2204724409448819" right="0" top="0" bottom="0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S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7.5703125" customWidth="1"/>
    <col min="2" max="2" width="60.28515625" customWidth="1"/>
    <col min="3" max="3" width="10.42578125" customWidth="1"/>
    <col min="4" max="4" width="7.7109375" customWidth="1"/>
    <col min="5" max="6" width="6.7109375" customWidth="1"/>
    <col min="7" max="7" width="5.140625" customWidth="1"/>
    <col min="8" max="8" width="4.7109375" customWidth="1"/>
    <col min="9" max="9" width="6.85546875" customWidth="1"/>
    <col min="10" max="10" width="6.42578125" customWidth="1"/>
    <col min="11" max="11" width="6.5703125" customWidth="1"/>
    <col min="12" max="13" width="7.5703125" customWidth="1"/>
    <col min="14" max="14" width="10.5703125" customWidth="1"/>
    <col min="15" max="15" width="15.7109375" customWidth="1"/>
    <col min="16" max="16" width="6.28515625" hidden="1" customWidth="1"/>
    <col min="17" max="17" width="8.85546875" hidden="1" customWidth="1"/>
    <col min="18" max="18" width="9.140625" hidden="1" customWidth="1"/>
    <col min="19" max="19" width="9.7109375" hidden="1" customWidth="1"/>
    <col min="20" max="20" width="7.5703125" customWidth="1"/>
    <col min="21" max="21" width="6.42578125" customWidth="1"/>
    <col min="22" max="22" width="7" customWidth="1"/>
    <col min="23" max="23" width="13.85546875" customWidth="1"/>
    <col min="24" max="24" width="8.7109375" customWidth="1"/>
    <col min="25" max="25" width="12.7109375" customWidth="1"/>
    <col min="26" max="27" width="8.7109375" customWidth="1"/>
    <col min="28" max="28" width="50.5703125" customWidth="1"/>
    <col min="29" max="71" width="8.7109375" customWidth="1"/>
  </cols>
  <sheetData>
    <row r="1" spans="1:51" ht="12.75" customHeight="1">
      <c r="A1" s="206" t="s">
        <v>277</v>
      </c>
      <c r="B1" s="206" t="s">
        <v>278</v>
      </c>
      <c r="C1" s="206" t="s">
        <v>279</v>
      </c>
      <c r="D1" s="206" t="s">
        <v>280</v>
      </c>
      <c r="E1" s="206" t="s">
        <v>281</v>
      </c>
      <c r="F1" s="206" t="s">
        <v>282</v>
      </c>
      <c r="G1" s="206" t="s">
        <v>283</v>
      </c>
      <c r="H1" s="206" t="s">
        <v>284</v>
      </c>
      <c r="I1" s="206" t="s">
        <v>285</v>
      </c>
      <c r="J1" s="206" t="s">
        <v>286</v>
      </c>
      <c r="K1" s="206" t="s">
        <v>287</v>
      </c>
      <c r="L1" s="448" t="s">
        <v>288</v>
      </c>
      <c r="M1" s="448" t="s">
        <v>289</v>
      </c>
      <c r="N1" s="448" t="s">
        <v>290</v>
      </c>
      <c r="O1" s="449" t="s">
        <v>291</v>
      </c>
      <c r="P1" s="448" t="s">
        <v>292</v>
      </c>
      <c r="Q1" s="448" t="s">
        <v>293</v>
      </c>
      <c r="R1" s="448" t="s">
        <v>294</v>
      </c>
      <c r="S1" s="448" t="s">
        <v>295</v>
      </c>
      <c r="T1" s="448" t="s">
        <v>288</v>
      </c>
      <c r="U1" s="448" t="s">
        <v>289</v>
      </c>
      <c r="V1" s="448" t="s">
        <v>297</v>
      </c>
      <c r="W1" s="448" t="s">
        <v>296</v>
      </c>
      <c r="X1" s="448"/>
      <c r="Y1" s="448" t="s">
        <v>298</v>
      </c>
      <c r="AA1" s="215" t="s">
        <v>277</v>
      </c>
      <c r="AB1" s="215" t="s">
        <v>278</v>
      </c>
      <c r="AC1" s="215" t="s">
        <v>279</v>
      </c>
      <c r="AD1" s="215" t="s">
        <v>280</v>
      </c>
      <c r="AE1" s="215" t="s">
        <v>281</v>
      </c>
      <c r="AF1" s="215" t="s">
        <v>282</v>
      </c>
      <c r="AG1" s="215" t="s">
        <v>283</v>
      </c>
      <c r="AH1" s="215" t="s">
        <v>284</v>
      </c>
      <c r="AI1" s="215" t="s">
        <v>285</v>
      </c>
      <c r="AJ1" s="215" t="s">
        <v>286</v>
      </c>
      <c r="AK1" s="215" t="s">
        <v>287</v>
      </c>
      <c r="AL1" s="450" t="s">
        <v>288</v>
      </c>
      <c r="AM1" s="450" t="s">
        <v>289</v>
      </c>
      <c r="AN1" s="450" t="s">
        <v>290</v>
      </c>
      <c r="AO1" s="451" t="s">
        <v>291</v>
      </c>
      <c r="AP1" s="450" t="s">
        <v>292</v>
      </c>
      <c r="AQ1" s="450" t="s">
        <v>293</v>
      </c>
      <c r="AR1" s="450" t="s">
        <v>294</v>
      </c>
      <c r="AS1" s="450" t="s">
        <v>295</v>
      </c>
      <c r="AT1" s="450" t="s">
        <v>288</v>
      </c>
      <c r="AU1" s="450" t="s">
        <v>289</v>
      </c>
      <c r="AV1" s="450" t="s">
        <v>297</v>
      </c>
      <c r="AW1" s="450" t="s">
        <v>296</v>
      </c>
      <c r="AX1" s="450"/>
      <c r="AY1" s="450" t="s">
        <v>298</v>
      </c>
    </row>
    <row r="2" spans="1:51" ht="12.75" customHeight="1">
      <c r="A2" s="215">
        <v>1</v>
      </c>
      <c r="B2" s="215" t="s">
        <v>572</v>
      </c>
      <c r="C2" s="215">
        <v>1.5</v>
      </c>
      <c r="D2" s="215">
        <f t="shared" ref="D2:D8" si="0">C2*30</f>
        <v>45</v>
      </c>
      <c r="E2" s="215"/>
      <c r="F2" s="215"/>
      <c r="G2" s="215"/>
      <c r="H2" s="215"/>
      <c r="I2" s="215"/>
      <c r="J2" s="215"/>
      <c r="K2" s="215"/>
      <c r="L2" s="215"/>
      <c r="M2" s="215">
        <v>36</v>
      </c>
      <c r="N2" s="215"/>
      <c r="O2" s="215">
        <f t="shared" ref="O2:O8" si="1">L2*0.3+M2*0.5+N2*1+I2*2+J2*10+K2*8+F2*6+E2*30+G2*45+H2*30</f>
        <v>18</v>
      </c>
      <c r="P2" s="215">
        <f t="shared" ref="P2:P8" si="2">E2*30</f>
        <v>0</v>
      </c>
      <c r="Q2" s="215">
        <f t="shared" ref="Q2:Q8" si="3">G2*45+H2*30</f>
        <v>0</v>
      </c>
      <c r="R2" s="215">
        <f t="shared" ref="R2:R8" si="4">SUM(L2:O2)</f>
        <v>54</v>
      </c>
      <c r="S2" s="215">
        <f t="shared" ref="S2:S8" si="5">R2/30</f>
        <v>1.8</v>
      </c>
      <c r="T2" s="215"/>
      <c r="U2" s="215">
        <f>M2/18</f>
        <v>2</v>
      </c>
      <c r="V2" s="215"/>
      <c r="W2" s="215">
        <f t="shared" ref="W2:W8" si="6">C2*30-SUM(L2:N2)</f>
        <v>9</v>
      </c>
      <c r="X2" s="452"/>
      <c r="Y2" s="215">
        <f t="shared" ref="Y2:Y8" si="7">SUM(T2:V2)</f>
        <v>2</v>
      </c>
      <c r="AA2" s="215">
        <v>1</v>
      </c>
      <c r="AB2" s="215" t="s">
        <v>573</v>
      </c>
      <c r="AC2" s="215">
        <v>1.5</v>
      </c>
      <c r="AD2" s="215">
        <f t="shared" ref="AD2:AD19" si="8">AC2*30</f>
        <v>45</v>
      </c>
      <c r="AE2" s="215"/>
      <c r="AF2" s="215"/>
      <c r="AG2" s="215"/>
      <c r="AH2" s="215"/>
      <c r="AI2" s="215"/>
      <c r="AJ2" s="215"/>
      <c r="AK2" s="215"/>
      <c r="AL2" s="215"/>
      <c r="AM2" s="215">
        <v>36</v>
      </c>
      <c r="AN2" s="215"/>
      <c r="AO2" s="215">
        <f>AL2*0.3+AM2*0.5+AN2*1+AI2*2+AJ2*10+AK2*8+AF2*6+AE2*30+AG2*45+AH2*30</f>
        <v>18</v>
      </c>
      <c r="AP2" s="215">
        <f t="shared" ref="AP2:AP19" si="9">AE2*30</f>
        <v>0</v>
      </c>
      <c r="AQ2" s="215">
        <f t="shared" ref="AQ2:AQ19" si="10">AG2*45+AH2*30</f>
        <v>0</v>
      </c>
      <c r="AR2" s="215">
        <f t="shared" ref="AR2:AR19" si="11">SUM(AL2:AO2)</f>
        <v>54</v>
      </c>
      <c r="AS2" s="215">
        <f t="shared" ref="AS2:AS19" si="12">AR2/30</f>
        <v>1.8</v>
      </c>
      <c r="AT2" s="215"/>
      <c r="AU2" s="215">
        <f t="shared" ref="AU2:AU3" si="13">AM2/18</f>
        <v>2</v>
      </c>
      <c r="AV2" s="215"/>
      <c r="AW2" s="215">
        <f t="shared" ref="AW2:AW19" si="14">AC2*30-SUM(AL2:AN2)</f>
        <v>9</v>
      </c>
      <c r="AX2" s="452"/>
      <c r="AY2" s="215">
        <f t="shared" ref="AY2:AY19" si="15">SUM(AT2:AV2)</f>
        <v>2</v>
      </c>
    </row>
    <row r="3" spans="1:51" ht="12.75" customHeight="1">
      <c r="A3" s="215">
        <v>1</v>
      </c>
      <c r="B3" s="215" t="s">
        <v>303</v>
      </c>
      <c r="C3" s="215">
        <v>3.5</v>
      </c>
      <c r="D3" s="215">
        <f t="shared" si="0"/>
        <v>105</v>
      </c>
      <c r="E3" s="215"/>
      <c r="F3" s="215">
        <v>1</v>
      </c>
      <c r="G3" s="215"/>
      <c r="H3" s="215"/>
      <c r="I3" s="215">
        <v>1</v>
      </c>
      <c r="J3" s="215"/>
      <c r="K3" s="215">
        <v>1</v>
      </c>
      <c r="L3" s="215">
        <v>36</v>
      </c>
      <c r="M3" s="215">
        <v>36</v>
      </c>
      <c r="N3" s="215"/>
      <c r="O3" s="215">
        <f t="shared" si="1"/>
        <v>44.8</v>
      </c>
      <c r="P3" s="215">
        <f t="shared" si="2"/>
        <v>0</v>
      </c>
      <c r="Q3" s="215">
        <f t="shared" si="3"/>
        <v>0</v>
      </c>
      <c r="R3" s="215">
        <f t="shared" si="4"/>
        <v>116.8</v>
      </c>
      <c r="S3" s="215">
        <f t="shared" si="5"/>
        <v>3.8933333333333331</v>
      </c>
      <c r="T3" s="215">
        <f t="shared" ref="T3:U3" si="16">L3/18</f>
        <v>2</v>
      </c>
      <c r="U3" s="215">
        <f t="shared" si="16"/>
        <v>2</v>
      </c>
      <c r="V3" s="215"/>
      <c r="W3" s="215">
        <f t="shared" si="6"/>
        <v>33</v>
      </c>
      <c r="X3" s="452"/>
      <c r="Y3" s="215">
        <f t="shared" si="7"/>
        <v>4</v>
      </c>
      <c r="AA3" s="215">
        <v>1</v>
      </c>
      <c r="AB3" s="215" t="s">
        <v>573</v>
      </c>
      <c r="AC3" s="215">
        <v>1.5</v>
      </c>
      <c r="AD3" s="215">
        <f t="shared" si="8"/>
        <v>45</v>
      </c>
      <c r="AE3" s="215"/>
      <c r="AF3" s="215">
        <v>1</v>
      </c>
      <c r="AG3" s="215"/>
      <c r="AH3" s="215"/>
      <c r="AI3" s="215"/>
      <c r="AJ3" s="215"/>
      <c r="AK3" s="215">
        <v>1</v>
      </c>
      <c r="AL3" s="215"/>
      <c r="AM3" s="215">
        <v>36</v>
      </c>
      <c r="AN3" s="215"/>
      <c r="AO3" s="215"/>
      <c r="AP3" s="215">
        <f t="shared" si="9"/>
        <v>0</v>
      </c>
      <c r="AQ3" s="215">
        <f t="shared" si="10"/>
        <v>0</v>
      </c>
      <c r="AR3" s="215">
        <f t="shared" si="11"/>
        <v>36</v>
      </c>
      <c r="AS3" s="215">
        <f t="shared" si="12"/>
        <v>1.2</v>
      </c>
      <c r="AT3" s="215"/>
      <c r="AU3" s="215">
        <f t="shared" si="13"/>
        <v>2</v>
      </c>
      <c r="AV3" s="215"/>
      <c r="AW3" s="215">
        <f t="shared" si="14"/>
        <v>9</v>
      </c>
      <c r="AX3" s="452"/>
      <c r="AY3" s="215">
        <f t="shared" si="15"/>
        <v>2</v>
      </c>
    </row>
    <row r="4" spans="1:51" ht="12.75" customHeight="1">
      <c r="A4" s="215">
        <v>1</v>
      </c>
      <c r="B4" s="215" t="s">
        <v>304</v>
      </c>
      <c r="C4" s="215">
        <v>4.5</v>
      </c>
      <c r="D4" s="215">
        <f t="shared" si="0"/>
        <v>135</v>
      </c>
      <c r="E4" s="215">
        <v>1</v>
      </c>
      <c r="F4" s="215"/>
      <c r="G4" s="215"/>
      <c r="H4" s="215"/>
      <c r="I4" s="215">
        <v>1</v>
      </c>
      <c r="J4" s="215"/>
      <c r="K4" s="215">
        <v>1</v>
      </c>
      <c r="L4" s="215">
        <v>36</v>
      </c>
      <c r="M4" s="215">
        <v>36</v>
      </c>
      <c r="N4" s="215"/>
      <c r="O4" s="215">
        <f t="shared" si="1"/>
        <v>68.8</v>
      </c>
      <c r="P4" s="215">
        <f t="shared" si="2"/>
        <v>30</v>
      </c>
      <c r="Q4" s="215">
        <f t="shared" si="3"/>
        <v>0</v>
      </c>
      <c r="R4" s="215">
        <f t="shared" si="4"/>
        <v>140.80000000000001</v>
      </c>
      <c r="S4" s="215">
        <f t="shared" si="5"/>
        <v>4.6933333333333334</v>
      </c>
      <c r="T4" s="215">
        <f t="shared" ref="T4:U4" si="17">L4/18</f>
        <v>2</v>
      </c>
      <c r="U4" s="215">
        <f t="shared" si="17"/>
        <v>2</v>
      </c>
      <c r="V4" s="215"/>
      <c r="W4" s="215">
        <f t="shared" si="6"/>
        <v>63</v>
      </c>
      <c r="X4" s="452"/>
      <c r="Y4" s="215">
        <f t="shared" si="7"/>
        <v>4</v>
      </c>
      <c r="AA4" s="215">
        <v>1</v>
      </c>
      <c r="AB4" s="215" t="s">
        <v>574</v>
      </c>
      <c r="AC4" s="215">
        <v>1</v>
      </c>
      <c r="AD4" s="215">
        <f t="shared" si="8"/>
        <v>30</v>
      </c>
      <c r="AE4" s="215"/>
      <c r="AF4" s="215"/>
      <c r="AG4" s="215"/>
      <c r="AH4" s="215"/>
      <c r="AI4" s="215"/>
      <c r="AJ4" s="215"/>
      <c r="AK4" s="215"/>
      <c r="AL4" s="215"/>
      <c r="AM4" s="215">
        <v>30</v>
      </c>
      <c r="AN4" s="215"/>
      <c r="AO4" s="215">
        <f t="shared" ref="AO4:AO19" si="18">AL4*0.3+AM4*0.5+AN4*1+AI4*2+AJ4*10+AK4*8+AF4*6+AE4*30+AG4*45+AH4*30</f>
        <v>15</v>
      </c>
      <c r="AP4" s="215">
        <f t="shared" si="9"/>
        <v>0</v>
      </c>
      <c r="AQ4" s="215">
        <f t="shared" si="10"/>
        <v>0</v>
      </c>
      <c r="AR4" s="215">
        <f t="shared" si="11"/>
        <v>45</v>
      </c>
      <c r="AS4" s="215">
        <f t="shared" si="12"/>
        <v>1.5</v>
      </c>
      <c r="AT4" s="215">
        <f t="shared" ref="AT4:AV4" si="19">AL4/18</f>
        <v>0</v>
      </c>
      <c r="AU4" s="215">
        <f t="shared" si="19"/>
        <v>1.6666666666666667</v>
      </c>
      <c r="AV4" s="215">
        <f t="shared" si="19"/>
        <v>0</v>
      </c>
      <c r="AW4" s="215">
        <f t="shared" si="14"/>
        <v>0</v>
      </c>
      <c r="AX4" s="452"/>
      <c r="AY4" s="215">
        <f t="shared" si="15"/>
        <v>1.6666666666666667</v>
      </c>
    </row>
    <row r="5" spans="1:51" ht="12.75" customHeight="1">
      <c r="A5" s="215">
        <v>1</v>
      </c>
      <c r="B5" s="215" t="s">
        <v>575</v>
      </c>
      <c r="C5" s="215">
        <v>4.5</v>
      </c>
      <c r="D5" s="215">
        <f t="shared" si="0"/>
        <v>135</v>
      </c>
      <c r="E5" s="215">
        <v>1</v>
      </c>
      <c r="F5" s="215"/>
      <c r="G5" s="215"/>
      <c r="H5" s="215"/>
      <c r="I5" s="215">
        <v>1</v>
      </c>
      <c r="J5" s="215"/>
      <c r="K5" s="215">
        <v>1</v>
      </c>
      <c r="L5" s="215">
        <v>18</v>
      </c>
      <c r="M5" s="215"/>
      <c r="N5" s="215">
        <v>50</v>
      </c>
      <c r="O5" s="215">
        <f t="shared" si="1"/>
        <v>95.4</v>
      </c>
      <c r="P5" s="215">
        <f t="shared" si="2"/>
        <v>30</v>
      </c>
      <c r="Q5" s="215">
        <f t="shared" si="3"/>
        <v>0</v>
      </c>
      <c r="R5" s="215">
        <f t="shared" si="4"/>
        <v>163.4</v>
      </c>
      <c r="S5" s="215">
        <f t="shared" si="5"/>
        <v>5.4466666666666672</v>
      </c>
      <c r="T5" s="215">
        <f t="shared" ref="T5:T8" si="20">L5/18</f>
        <v>1</v>
      </c>
      <c r="U5" s="215"/>
      <c r="V5" s="215">
        <f>N5/18</f>
        <v>2.7777777777777777</v>
      </c>
      <c r="W5" s="215">
        <f t="shared" si="6"/>
        <v>67</v>
      </c>
      <c r="X5" s="452"/>
      <c r="Y5" s="215">
        <f t="shared" si="7"/>
        <v>3.7777777777777777</v>
      </c>
      <c r="AA5" s="215">
        <v>1</v>
      </c>
      <c r="AB5" s="215" t="s">
        <v>574</v>
      </c>
      <c r="AC5" s="215">
        <v>1.5</v>
      </c>
      <c r="AD5" s="215">
        <f t="shared" si="8"/>
        <v>45</v>
      </c>
      <c r="AE5" s="215"/>
      <c r="AF5" s="215">
        <v>1</v>
      </c>
      <c r="AG5" s="215"/>
      <c r="AH5" s="215"/>
      <c r="AI5" s="215"/>
      <c r="AJ5" s="215"/>
      <c r="AK5" s="215"/>
      <c r="AL5" s="215"/>
      <c r="AM5" s="215">
        <v>36</v>
      </c>
      <c r="AN5" s="215"/>
      <c r="AO5" s="215">
        <f t="shared" si="18"/>
        <v>24</v>
      </c>
      <c r="AP5" s="215">
        <f t="shared" si="9"/>
        <v>0</v>
      </c>
      <c r="AQ5" s="215">
        <f t="shared" si="10"/>
        <v>0</v>
      </c>
      <c r="AR5" s="215">
        <f t="shared" si="11"/>
        <v>60</v>
      </c>
      <c r="AS5" s="215">
        <f t="shared" si="12"/>
        <v>2</v>
      </c>
      <c r="AT5" s="215">
        <f t="shared" ref="AT5:AV5" si="21">AL5/18</f>
        <v>0</v>
      </c>
      <c r="AU5" s="215">
        <f t="shared" si="21"/>
        <v>2</v>
      </c>
      <c r="AV5" s="215">
        <f t="shared" si="21"/>
        <v>0</v>
      </c>
      <c r="AW5" s="215">
        <f t="shared" si="14"/>
        <v>9</v>
      </c>
      <c r="AX5" s="452"/>
      <c r="AY5" s="215">
        <f t="shared" si="15"/>
        <v>2</v>
      </c>
    </row>
    <row r="6" spans="1:51" ht="12.75" customHeight="1">
      <c r="A6" s="215">
        <v>1</v>
      </c>
      <c r="B6" s="215" t="s">
        <v>576</v>
      </c>
      <c r="C6" s="215">
        <v>8</v>
      </c>
      <c r="D6" s="215">
        <f t="shared" si="0"/>
        <v>240</v>
      </c>
      <c r="E6" s="215">
        <v>1</v>
      </c>
      <c r="F6" s="215"/>
      <c r="G6" s="215"/>
      <c r="H6" s="215"/>
      <c r="I6" s="215">
        <v>1</v>
      </c>
      <c r="J6" s="215">
        <v>1</v>
      </c>
      <c r="K6" s="215"/>
      <c r="L6" s="215">
        <v>72</v>
      </c>
      <c r="M6" s="215">
        <v>54</v>
      </c>
      <c r="N6" s="215">
        <v>18</v>
      </c>
      <c r="O6" s="215">
        <f t="shared" si="1"/>
        <v>108.6</v>
      </c>
      <c r="P6" s="215">
        <f t="shared" si="2"/>
        <v>30</v>
      </c>
      <c r="Q6" s="215">
        <f t="shared" si="3"/>
        <v>0</v>
      </c>
      <c r="R6" s="215">
        <f t="shared" si="4"/>
        <v>252.6</v>
      </c>
      <c r="S6" s="215">
        <f t="shared" si="5"/>
        <v>8.42</v>
      </c>
      <c r="T6" s="215">
        <f t="shared" si="20"/>
        <v>4</v>
      </c>
      <c r="U6" s="215">
        <f t="shared" ref="U6:V6" si="22">M6/18</f>
        <v>3</v>
      </c>
      <c r="V6" s="215">
        <f t="shared" si="22"/>
        <v>1</v>
      </c>
      <c r="W6" s="215">
        <f t="shared" si="6"/>
        <v>96</v>
      </c>
      <c r="X6" s="452"/>
      <c r="Y6" s="215">
        <f t="shared" si="7"/>
        <v>8</v>
      </c>
      <c r="AA6" s="215">
        <v>1</v>
      </c>
      <c r="AB6" s="215" t="s">
        <v>577</v>
      </c>
      <c r="AC6" s="215">
        <v>2</v>
      </c>
      <c r="AD6" s="215">
        <f t="shared" si="8"/>
        <v>60</v>
      </c>
      <c r="AE6" s="215"/>
      <c r="AF6" s="215">
        <v>1</v>
      </c>
      <c r="AG6" s="215"/>
      <c r="AH6" s="215"/>
      <c r="AI6" s="215">
        <v>1</v>
      </c>
      <c r="AJ6" s="215">
        <v>1</v>
      </c>
      <c r="AK6" s="215"/>
      <c r="AL6" s="215">
        <v>18</v>
      </c>
      <c r="AM6" s="215">
        <v>18</v>
      </c>
      <c r="AN6" s="215"/>
      <c r="AO6" s="215">
        <f t="shared" si="18"/>
        <v>32.4</v>
      </c>
      <c r="AP6" s="215">
        <f t="shared" si="9"/>
        <v>0</v>
      </c>
      <c r="AQ6" s="215">
        <f t="shared" si="10"/>
        <v>0</v>
      </c>
      <c r="AR6" s="215">
        <f t="shared" si="11"/>
        <v>68.400000000000006</v>
      </c>
      <c r="AS6" s="215">
        <f t="shared" si="12"/>
        <v>2.2800000000000002</v>
      </c>
      <c r="AT6" s="215">
        <f t="shared" ref="AT6:AV6" si="23">AL6/18</f>
        <v>1</v>
      </c>
      <c r="AU6" s="215">
        <f t="shared" si="23"/>
        <v>1</v>
      </c>
      <c r="AV6" s="215">
        <f t="shared" si="23"/>
        <v>0</v>
      </c>
      <c r="AW6" s="215">
        <f t="shared" si="14"/>
        <v>24</v>
      </c>
      <c r="AX6" s="452"/>
      <c r="AY6" s="215">
        <f t="shared" si="15"/>
        <v>2</v>
      </c>
    </row>
    <row r="7" spans="1:51" ht="12.75" customHeight="1">
      <c r="A7" s="215">
        <v>1</v>
      </c>
      <c r="B7" s="215" t="s">
        <v>578</v>
      </c>
      <c r="C7" s="215">
        <v>3.5</v>
      </c>
      <c r="D7" s="215">
        <f t="shared" si="0"/>
        <v>105</v>
      </c>
      <c r="E7" s="215"/>
      <c r="F7" s="215">
        <v>1</v>
      </c>
      <c r="G7" s="215"/>
      <c r="H7" s="215"/>
      <c r="I7" s="215">
        <v>1</v>
      </c>
      <c r="J7" s="215">
        <v>1</v>
      </c>
      <c r="K7" s="215"/>
      <c r="L7" s="215">
        <v>18</v>
      </c>
      <c r="M7" s="215"/>
      <c r="N7" s="215">
        <v>36</v>
      </c>
      <c r="O7" s="215">
        <f t="shared" si="1"/>
        <v>59.4</v>
      </c>
      <c r="P7" s="215">
        <f t="shared" si="2"/>
        <v>0</v>
      </c>
      <c r="Q7" s="215">
        <f t="shared" si="3"/>
        <v>0</v>
      </c>
      <c r="R7" s="215">
        <f t="shared" si="4"/>
        <v>113.4</v>
      </c>
      <c r="S7" s="215">
        <f t="shared" si="5"/>
        <v>3.7800000000000002</v>
      </c>
      <c r="T7" s="215">
        <f t="shared" si="20"/>
        <v>1</v>
      </c>
      <c r="U7" s="215"/>
      <c r="V7" s="215">
        <f>N7/18</f>
        <v>2</v>
      </c>
      <c r="W7" s="215">
        <f t="shared" si="6"/>
        <v>51</v>
      </c>
      <c r="X7" s="452"/>
      <c r="Y7" s="215">
        <f t="shared" si="7"/>
        <v>3</v>
      </c>
      <c r="AA7" s="215">
        <v>1</v>
      </c>
      <c r="AB7" s="215" t="s">
        <v>579</v>
      </c>
      <c r="AC7" s="215">
        <v>2</v>
      </c>
      <c r="AD7" s="215">
        <f t="shared" si="8"/>
        <v>60</v>
      </c>
      <c r="AE7" s="215"/>
      <c r="AF7" s="215">
        <v>1</v>
      </c>
      <c r="AG7" s="215"/>
      <c r="AH7" s="215"/>
      <c r="AI7" s="215"/>
      <c r="AJ7" s="215"/>
      <c r="AK7" s="215"/>
      <c r="AL7" s="215">
        <v>2</v>
      </c>
      <c r="AM7" s="215"/>
      <c r="AN7" s="215">
        <v>34</v>
      </c>
      <c r="AO7" s="215">
        <f t="shared" si="18"/>
        <v>40.6</v>
      </c>
      <c r="AP7" s="215">
        <f t="shared" si="9"/>
        <v>0</v>
      </c>
      <c r="AQ7" s="215">
        <f t="shared" si="10"/>
        <v>0</v>
      </c>
      <c r="AR7" s="215">
        <f t="shared" si="11"/>
        <v>76.599999999999994</v>
      </c>
      <c r="AS7" s="215">
        <f t="shared" si="12"/>
        <v>2.5533333333333332</v>
      </c>
      <c r="AT7" s="215"/>
      <c r="AU7" s="215"/>
      <c r="AV7" s="215">
        <f t="shared" ref="AV7:AV8" si="24">AN7/18</f>
        <v>1.8888888888888888</v>
      </c>
      <c r="AW7" s="215">
        <f t="shared" si="14"/>
        <v>24</v>
      </c>
      <c r="AX7" s="452"/>
      <c r="AY7" s="215">
        <f t="shared" si="15"/>
        <v>1.8888888888888888</v>
      </c>
    </row>
    <row r="8" spans="1:51" ht="12.75" customHeight="1">
      <c r="A8" s="215"/>
      <c r="B8" s="220" t="s">
        <v>580</v>
      </c>
      <c r="C8" s="215">
        <v>4.5</v>
      </c>
      <c r="D8" s="215">
        <f t="shared" si="0"/>
        <v>135</v>
      </c>
      <c r="E8" s="215"/>
      <c r="F8" s="215">
        <v>1</v>
      </c>
      <c r="G8" s="215"/>
      <c r="H8" s="215"/>
      <c r="I8" s="215">
        <v>1</v>
      </c>
      <c r="J8" s="215">
        <v>1</v>
      </c>
      <c r="K8" s="215"/>
      <c r="L8" s="215">
        <v>36</v>
      </c>
      <c r="M8" s="215">
        <v>18</v>
      </c>
      <c r="N8" s="215">
        <v>18</v>
      </c>
      <c r="O8" s="215">
        <f t="shared" si="1"/>
        <v>55.8</v>
      </c>
      <c r="P8" s="215">
        <f t="shared" si="2"/>
        <v>0</v>
      </c>
      <c r="Q8" s="215">
        <f t="shared" si="3"/>
        <v>0</v>
      </c>
      <c r="R8" s="215">
        <f t="shared" si="4"/>
        <v>127.8</v>
      </c>
      <c r="S8" s="215">
        <f t="shared" si="5"/>
        <v>4.26</v>
      </c>
      <c r="T8" s="215">
        <f t="shared" si="20"/>
        <v>2</v>
      </c>
      <c r="U8" s="215">
        <f t="shared" ref="U8:V8" si="25">M8/18</f>
        <v>1</v>
      </c>
      <c r="V8" s="215">
        <f t="shared" si="25"/>
        <v>1</v>
      </c>
      <c r="W8" s="215">
        <f t="shared" si="6"/>
        <v>63</v>
      </c>
      <c r="X8" s="452"/>
      <c r="Y8" s="215">
        <f t="shared" si="7"/>
        <v>4</v>
      </c>
      <c r="AA8" s="215">
        <v>1</v>
      </c>
      <c r="AB8" s="215" t="s">
        <v>581</v>
      </c>
      <c r="AC8" s="215">
        <v>3</v>
      </c>
      <c r="AD8" s="215">
        <f t="shared" si="8"/>
        <v>90</v>
      </c>
      <c r="AE8" s="215"/>
      <c r="AF8" s="215">
        <v>1</v>
      </c>
      <c r="AG8" s="215"/>
      <c r="AH8" s="215"/>
      <c r="AI8" s="215">
        <v>1</v>
      </c>
      <c r="AJ8" s="215"/>
      <c r="AK8" s="215">
        <v>1</v>
      </c>
      <c r="AL8" s="215">
        <v>36</v>
      </c>
      <c r="AM8" s="215"/>
      <c r="AN8" s="215">
        <v>18</v>
      </c>
      <c r="AO8" s="215">
        <f t="shared" si="18"/>
        <v>44.8</v>
      </c>
      <c r="AP8" s="215">
        <f t="shared" si="9"/>
        <v>0</v>
      </c>
      <c r="AQ8" s="215">
        <f t="shared" si="10"/>
        <v>0</v>
      </c>
      <c r="AR8" s="215">
        <f t="shared" si="11"/>
        <v>98.8</v>
      </c>
      <c r="AS8" s="215">
        <f t="shared" si="12"/>
        <v>3.2933333333333334</v>
      </c>
      <c r="AT8" s="215">
        <f t="shared" ref="AT8:AT19" si="26">AL8/18</f>
        <v>2</v>
      </c>
      <c r="AU8" s="215"/>
      <c r="AV8" s="215">
        <f t="shared" si="24"/>
        <v>1</v>
      </c>
      <c r="AW8" s="215">
        <f t="shared" si="14"/>
        <v>36</v>
      </c>
      <c r="AX8" s="452"/>
      <c r="AY8" s="215">
        <f t="shared" si="15"/>
        <v>3</v>
      </c>
    </row>
    <row r="9" spans="1:51" ht="12.75" customHeight="1">
      <c r="A9" s="453"/>
      <c r="B9" s="454" t="s">
        <v>307</v>
      </c>
      <c r="C9" s="453">
        <f t="shared" ref="C9:Y9" si="27">SUM(C2:C8)</f>
        <v>30</v>
      </c>
      <c r="D9" s="453">
        <f t="shared" si="27"/>
        <v>900</v>
      </c>
      <c r="E9" s="453">
        <f t="shared" si="27"/>
        <v>3</v>
      </c>
      <c r="F9" s="453">
        <f t="shared" si="27"/>
        <v>3</v>
      </c>
      <c r="G9" s="453">
        <f t="shared" si="27"/>
        <v>0</v>
      </c>
      <c r="H9" s="453">
        <f t="shared" si="27"/>
        <v>0</v>
      </c>
      <c r="I9" s="453">
        <f t="shared" si="27"/>
        <v>6</v>
      </c>
      <c r="J9" s="453">
        <f t="shared" si="27"/>
        <v>3</v>
      </c>
      <c r="K9" s="453">
        <f t="shared" si="27"/>
        <v>3</v>
      </c>
      <c r="L9" s="453">
        <f t="shared" si="27"/>
        <v>216</v>
      </c>
      <c r="M9" s="453">
        <f t="shared" si="27"/>
        <v>180</v>
      </c>
      <c r="N9" s="453">
        <f t="shared" si="27"/>
        <v>122</v>
      </c>
      <c r="O9" s="453">
        <f t="shared" si="27"/>
        <v>450.8</v>
      </c>
      <c r="P9" s="453">
        <f t="shared" si="27"/>
        <v>90</v>
      </c>
      <c r="Q9" s="453">
        <f t="shared" si="27"/>
        <v>0</v>
      </c>
      <c r="R9" s="453">
        <f t="shared" si="27"/>
        <v>968.8</v>
      </c>
      <c r="S9" s="453">
        <f t="shared" si="27"/>
        <v>32.293333333333337</v>
      </c>
      <c r="T9" s="453">
        <f t="shared" si="27"/>
        <v>12</v>
      </c>
      <c r="U9" s="453">
        <f t="shared" si="27"/>
        <v>10</v>
      </c>
      <c r="V9" s="453">
        <f t="shared" si="27"/>
        <v>6.7777777777777777</v>
      </c>
      <c r="W9" s="453">
        <f t="shared" si="27"/>
        <v>382</v>
      </c>
      <c r="X9" s="453">
        <f t="shared" si="27"/>
        <v>0</v>
      </c>
      <c r="Y9" s="453">
        <f t="shared" si="27"/>
        <v>28.777777777777779</v>
      </c>
      <c r="AA9" s="215">
        <v>1</v>
      </c>
      <c r="AB9" s="215" t="s">
        <v>582</v>
      </c>
      <c r="AC9" s="215">
        <v>2</v>
      </c>
      <c r="AD9" s="215">
        <f t="shared" si="8"/>
        <v>60</v>
      </c>
      <c r="AE9" s="215"/>
      <c r="AF9" s="215">
        <v>1</v>
      </c>
      <c r="AG9" s="215"/>
      <c r="AH9" s="215"/>
      <c r="AI9" s="215"/>
      <c r="AJ9" s="215"/>
      <c r="AK9" s="215"/>
      <c r="AL9" s="215">
        <v>18</v>
      </c>
      <c r="AM9" s="215">
        <v>18</v>
      </c>
      <c r="AN9" s="215"/>
      <c r="AO9" s="215">
        <f t="shared" si="18"/>
        <v>20.399999999999999</v>
      </c>
      <c r="AP9" s="215">
        <f t="shared" si="9"/>
        <v>0</v>
      </c>
      <c r="AQ9" s="215">
        <f t="shared" si="10"/>
        <v>0</v>
      </c>
      <c r="AR9" s="215">
        <f t="shared" si="11"/>
        <v>56.4</v>
      </c>
      <c r="AS9" s="215">
        <f t="shared" si="12"/>
        <v>1.88</v>
      </c>
      <c r="AT9" s="215">
        <f t="shared" si="26"/>
        <v>1</v>
      </c>
      <c r="AU9" s="215">
        <f t="shared" ref="AU9:AU19" si="28">AM9/18</f>
        <v>1</v>
      </c>
      <c r="AV9" s="215"/>
      <c r="AW9" s="215">
        <f t="shared" si="14"/>
        <v>24</v>
      </c>
      <c r="AX9" s="452"/>
      <c r="AY9" s="215">
        <f t="shared" si="15"/>
        <v>2</v>
      </c>
    </row>
    <row r="10" spans="1:51" ht="12.75" customHeight="1">
      <c r="A10" s="215">
        <v>2</v>
      </c>
      <c r="B10" s="215" t="s">
        <v>572</v>
      </c>
      <c r="C10" s="215">
        <v>1.5</v>
      </c>
      <c r="D10" s="215">
        <f t="shared" ref="D10:D15" si="29">C10*30</f>
        <v>45</v>
      </c>
      <c r="E10" s="215"/>
      <c r="F10" s="215">
        <v>1</v>
      </c>
      <c r="G10" s="215"/>
      <c r="H10" s="215"/>
      <c r="I10" s="215"/>
      <c r="J10" s="215"/>
      <c r="K10" s="215"/>
      <c r="L10" s="215"/>
      <c r="M10" s="215">
        <v>36</v>
      </c>
      <c r="N10" s="215"/>
      <c r="O10" s="215">
        <f t="shared" ref="O10:O15" si="30">L10*0.3+M10*0.5+N10*1+I10*2+J10*10+K10*8+F10*6+E10*30+G10*45+H10*30</f>
        <v>24</v>
      </c>
      <c r="P10" s="215">
        <f t="shared" ref="P10:P15" si="31">E10*30</f>
        <v>0</v>
      </c>
      <c r="Q10" s="215">
        <f t="shared" ref="Q10:Q15" si="32">G10*45+H10*30</f>
        <v>0</v>
      </c>
      <c r="R10" s="215">
        <f t="shared" ref="R10:R15" si="33">SUM(L10:O10)</f>
        <v>60</v>
      </c>
      <c r="S10" s="215">
        <f t="shared" ref="S10:S15" si="34">R10/30</f>
        <v>2</v>
      </c>
      <c r="T10" s="215"/>
      <c r="U10" s="215">
        <f>M10/18</f>
        <v>2</v>
      </c>
      <c r="V10" s="215"/>
      <c r="W10" s="215">
        <f t="shared" ref="W10:W15" si="35">C10*30-SUM(L10:N10)</f>
        <v>9</v>
      </c>
      <c r="X10" s="452"/>
      <c r="Y10" s="215">
        <f t="shared" ref="Y10:Y15" si="36">SUM(T10:V10)</f>
        <v>2</v>
      </c>
      <c r="AA10" s="215">
        <v>2</v>
      </c>
      <c r="AB10" s="215" t="s">
        <v>574</v>
      </c>
      <c r="AC10" s="215">
        <v>1</v>
      </c>
      <c r="AD10" s="215">
        <f t="shared" si="8"/>
        <v>30</v>
      </c>
      <c r="AE10" s="215"/>
      <c r="AF10" s="215"/>
      <c r="AG10" s="215"/>
      <c r="AH10" s="215"/>
      <c r="AI10" s="215"/>
      <c r="AJ10" s="215"/>
      <c r="AK10" s="215"/>
      <c r="AL10" s="215"/>
      <c r="AM10" s="215">
        <v>30</v>
      </c>
      <c r="AN10" s="215"/>
      <c r="AO10" s="215">
        <f t="shared" si="18"/>
        <v>15</v>
      </c>
      <c r="AP10" s="215">
        <f t="shared" si="9"/>
        <v>0</v>
      </c>
      <c r="AQ10" s="215">
        <f t="shared" si="10"/>
        <v>0</v>
      </c>
      <c r="AR10" s="215">
        <f t="shared" si="11"/>
        <v>45</v>
      </c>
      <c r="AS10" s="215">
        <f t="shared" si="12"/>
        <v>1.5</v>
      </c>
      <c r="AT10" s="215">
        <f t="shared" si="26"/>
        <v>0</v>
      </c>
      <c r="AU10" s="215">
        <f t="shared" si="28"/>
        <v>1.6666666666666667</v>
      </c>
      <c r="AV10" s="215">
        <f t="shared" ref="AV10:AV11" si="37">AN10/18</f>
        <v>0</v>
      </c>
      <c r="AW10" s="215">
        <f t="shared" si="14"/>
        <v>0</v>
      </c>
      <c r="AX10" s="452"/>
      <c r="AY10" s="215">
        <f t="shared" si="15"/>
        <v>1.6666666666666667</v>
      </c>
    </row>
    <row r="11" spans="1:51" ht="12.75" customHeight="1">
      <c r="A11" s="215">
        <v>2</v>
      </c>
      <c r="B11" s="215" t="s">
        <v>310</v>
      </c>
      <c r="C11" s="215">
        <v>8.5</v>
      </c>
      <c r="D11" s="215">
        <f t="shared" si="29"/>
        <v>255</v>
      </c>
      <c r="E11" s="215">
        <v>1</v>
      </c>
      <c r="F11" s="215"/>
      <c r="G11" s="215"/>
      <c r="H11" s="215"/>
      <c r="I11" s="215">
        <v>1</v>
      </c>
      <c r="J11" s="215"/>
      <c r="K11" s="215">
        <v>1</v>
      </c>
      <c r="L11" s="215">
        <v>72</v>
      </c>
      <c r="M11" s="215">
        <v>72</v>
      </c>
      <c r="N11" s="215"/>
      <c r="O11" s="215">
        <f t="shared" si="30"/>
        <v>97.6</v>
      </c>
      <c r="P11" s="215">
        <f t="shared" si="31"/>
        <v>30</v>
      </c>
      <c r="Q11" s="215">
        <f t="shared" si="32"/>
        <v>0</v>
      </c>
      <c r="R11" s="215">
        <f t="shared" si="33"/>
        <v>241.6</v>
      </c>
      <c r="S11" s="215">
        <f t="shared" si="34"/>
        <v>8.0533333333333328</v>
      </c>
      <c r="T11" s="215">
        <f t="shared" ref="T11:U11" si="38">L11/18</f>
        <v>4</v>
      </c>
      <c r="U11" s="215">
        <f t="shared" si="38"/>
        <v>4</v>
      </c>
      <c r="V11" s="215"/>
      <c r="W11" s="215">
        <f t="shared" si="35"/>
        <v>111</v>
      </c>
      <c r="X11" s="452"/>
      <c r="Y11" s="215">
        <f t="shared" si="36"/>
        <v>8</v>
      </c>
      <c r="AA11" s="215">
        <v>2</v>
      </c>
      <c r="AB11" s="215" t="s">
        <v>574</v>
      </c>
      <c r="AC11" s="215">
        <v>1.5</v>
      </c>
      <c r="AD11" s="215">
        <f t="shared" si="8"/>
        <v>45</v>
      </c>
      <c r="AE11" s="215"/>
      <c r="AF11" s="215">
        <v>1</v>
      </c>
      <c r="AG11" s="215"/>
      <c r="AH11" s="215"/>
      <c r="AI11" s="215"/>
      <c r="AJ11" s="215"/>
      <c r="AK11" s="215"/>
      <c r="AL11" s="215"/>
      <c r="AM11" s="215">
        <v>36</v>
      </c>
      <c r="AN11" s="215"/>
      <c r="AO11" s="215">
        <f t="shared" si="18"/>
        <v>24</v>
      </c>
      <c r="AP11" s="215">
        <f t="shared" si="9"/>
        <v>0</v>
      </c>
      <c r="AQ11" s="215">
        <f t="shared" si="10"/>
        <v>0</v>
      </c>
      <c r="AR11" s="215">
        <f t="shared" si="11"/>
        <v>60</v>
      </c>
      <c r="AS11" s="215">
        <f t="shared" si="12"/>
        <v>2</v>
      </c>
      <c r="AT11" s="215">
        <f t="shared" si="26"/>
        <v>0</v>
      </c>
      <c r="AU11" s="215">
        <f t="shared" si="28"/>
        <v>2</v>
      </c>
      <c r="AV11" s="215">
        <f t="shared" si="37"/>
        <v>0</v>
      </c>
      <c r="AW11" s="215">
        <f t="shared" si="14"/>
        <v>9</v>
      </c>
      <c r="AX11" s="452"/>
      <c r="AY11" s="215">
        <f t="shared" si="15"/>
        <v>2</v>
      </c>
    </row>
    <row r="12" spans="1:51" ht="12.75" customHeight="1">
      <c r="A12" s="215">
        <v>2</v>
      </c>
      <c r="B12" s="215" t="s">
        <v>151</v>
      </c>
      <c r="C12" s="215">
        <v>7.5</v>
      </c>
      <c r="D12" s="215">
        <f t="shared" si="29"/>
        <v>225</v>
      </c>
      <c r="E12" s="215">
        <v>1</v>
      </c>
      <c r="F12" s="215"/>
      <c r="G12" s="215"/>
      <c r="H12" s="215"/>
      <c r="I12" s="215">
        <v>1</v>
      </c>
      <c r="J12" s="215">
        <v>1</v>
      </c>
      <c r="K12" s="215"/>
      <c r="L12" s="215">
        <v>54</v>
      </c>
      <c r="M12" s="215">
        <v>36</v>
      </c>
      <c r="N12" s="215">
        <v>36</v>
      </c>
      <c r="O12" s="215">
        <f t="shared" si="30"/>
        <v>112.2</v>
      </c>
      <c r="P12" s="215">
        <f t="shared" si="31"/>
        <v>30</v>
      </c>
      <c r="Q12" s="215">
        <f t="shared" si="32"/>
        <v>0</v>
      </c>
      <c r="R12" s="215">
        <f t="shared" si="33"/>
        <v>238.2</v>
      </c>
      <c r="S12" s="215">
        <f t="shared" si="34"/>
        <v>7.9399999999999995</v>
      </c>
      <c r="T12" s="215">
        <f t="shared" ref="T12:V12" si="39">L12/18</f>
        <v>3</v>
      </c>
      <c r="U12" s="215">
        <f t="shared" si="39"/>
        <v>2</v>
      </c>
      <c r="V12" s="215">
        <f t="shared" si="39"/>
        <v>2</v>
      </c>
      <c r="W12" s="215">
        <f t="shared" si="35"/>
        <v>99</v>
      </c>
      <c r="X12" s="452"/>
      <c r="Y12" s="215">
        <f t="shared" si="36"/>
        <v>7</v>
      </c>
      <c r="AA12" s="215">
        <v>2</v>
      </c>
      <c r="AB12" s="215" t="s">
        <v>583</v>
      </c>
      <c r="AC12" s="215">
        <v>2</v>
      </c>
      <c r="AD12" s="215">
        <f t="shared" si="8"/>
        <v>60</v>
      </c>
      <c r="AE12" s="215"/>
      <c r="AF12" s="215">
        <v>1</v>
      </c>
      <c r="AG12" s="215"/>
      <c r="AH12" s="215"/>
      <c r="AI12" s="215"/>
      <c r="AJ12" s="215"/>
      <c r="AK12" s="215"/>
      <c r="AL12" s="215">
        <v>18</v>
      </c>
      <c r="AM12" s="215">
        <v>18</v>
      </c>
      <c r="AN12" s="215"/>
      <c r="AO12" s="215">
        <f t="shared" si="18"/>
        <v>20.399999999999999</v>
      </c>
      <c r="AP12" s="215">
        <f t="shared" si="9"/>
        <v>0</v>
      </c>
      <c r="AQ12" s="215">
        <f t="shared" si="10"/>
        <v>0</v>
      </c>
      <c r="AR12" s="215">
        <f t="shared" si="11"/>
        <v>56.4</v>
      </c>
      <c r="AS12" s="215">
        <f t="shared" si="12"/>
        <v>1.88</v>
      </c>
      <c r="AT12" s="215">
        <f t="shared" si="26"/>
        <v>1</v>
      </c>
      <c r="AU12" s="215">
        <f t="shared" si="28"/>
        <v>1</v>
      </c>
      <c r="AV12" s="215"/>
      <c r="AW12" s="215">
        <f t="shared" si="14"/>
        <v>24</v>
      </c>
      <c r="AX12" s="452"/>
      <c r="AY12" s="215">
        <f t="shared" si="15"/>
        <v>2</v>
      </c>
    </row>
    <row r="13" spans="1:51" ht="12.75" customHeight="1">
      <c r="A13" s="215">
        <v>2</v>
      </c>
      <c r="B13" s="215" t="s">
        <v>153</v>
      </c>
      <c r="C13" s="215">
        <v>6.5</v>
      </c>
      <c r="D13" s="215">
        <f t="shared" si="29"/>
        <v>195</v>
      </c>
      <c r="E13" s="215">
        <v>1</v>
      </c>
      <c r="F13" s="215"/>
      <c r="G13" s="215"/>
      <c r="H13" s="215"/>
      <c r="I13" s="215">
        <v>1</v>
      </c>
      <c r="J13" s="215">
        <v>1</v>
      </c>
      <c r="K13" s="215"/>
      <c r="L13" s="215">
        <v>54</v>
      </c>
      <c r="M13" s="215">
        <v>36</v>
      </c>
      <c r="N13" s="215">
        <v>36</v>
      </c>
      <c r="O13" s="215">
        <f t="shared" si="30"/>
        <v>112.2</v>
      </c>
      <c r="P13" s="215">
        <f t="shared" si="31"/>
        <v>30</v>
      </c>
      <c r="Q13" s="215">
        <f t="shared" si="32"/>
        <v>0</v>
      </c>
      <c r="R13" s="215">
        <f t="shared" si="33"/>
        <v>238.2</v>
      </c>
      <c r="S13" s="215">
        <f t="shared" si="34"/>
        <v>7.9399999999999995</v>
      </c>
      <c r="T13" s="215">
        <f t="shared" ref="T13:V13" si="40">L13/18</f>
        <v>3</v>
      </c>
      <c r="U13" s="215">
        <f t="shared" si="40"/>
        <v>2</v>
      </c>
      <c r="V13" s="215">
        <f t="shared" si="40"/>
        <v>2</v>
      </c>
      <c r="W13" s="215">
        <f t="shared" si="35"/>
        <v>69</v>
      </c>
      <c r="X13" s="452"/>
      <c r="Y13" s="215">
        <f t="shared" si="36"/>
        <v>7</v>
      </c>
      <c r="AA13" s="215">
        <v>2</v>
      </c>
      <c r="AB13" s="215" t="s">
        <v>584</v>
      </c>
      <c r="AC13" s="215">
        <v>3.5</v>
      </c>
      <c r="AD13" s="215">
        <f t="shared" si="8"/>
        <v>105</v>
      </c>
      <c r="AE13" s="215"/>
      <c r="AF13" s="215">
        <v>1</v>
      </c>
      <c r="AG13" s="215"/>
      <c r="AH13" s="215"/>
      <c r="AI13" s="215">
        <v>1</v>
      </c>
      <c r="AJ13" s="215">
        <v>1</v>
      </c>
      <c r="AK13" s="215"/>
      <c r="AL13" s="215">
        <v>36</v>
      </c>
      <c r="AM13" s="215">
        <v>36</v>
      </c>
      <c r="AN13" s="215"/>
      <c r="AO13" s="215">
        <f t="shared" si="18"/>
        <v>46.8</v>
      </c>
      <c r="AP13" s="215">
        <f t="shared" si="9"/>
        <v>0</v>
      </c>
      <c r="AQ13" s="215">
        <f t="shared" si="10"/>
        <v>0</v>
      </c>
      <c r="AR13" s="215">
        <f t="shared" si="11"/>
        <v>118.8</v>
      </c>
      <c r="AS13" s="215">
        <f t="shared" si="12"/>
        <v>3.96</v>
      </c>
      <c r="AT13" s="215">
        <f t="shared" si="26"/>
        <v>2</v>
      </c>
      <c r="AU13" s="215">
        <f t="shared" si="28"/>
        <v>2</v>
      </c>
      <c r="AV13" s="215"/>
      <c r="AW13" s="215">
        <f t="shared" si="14"/>
        <v>33</v>
      </c>
      <c r="AX13" s="452"/>
      <c r="AY13" s="215">
        <f t="shared" si="15"/>
        <v>4</v>
      </c>
    </row>
    <row r="14" spans="1:51" ht="12.75" customHeight="1">
      <c r="A14" s="215">
        <v>2</v>
      </c>
      <c r="B14" s="215" t="s">
        <v>353</v>
      </c>
      <c r="C14" s="215">
        <v>4</v>
      </c>
      <c r="D14" s="215">
        <f t="shared" si="29"/>
        <v>120</v>
      </c>
      <c r="E14" s="215">
        <v>1</v>
      </c>
      <c r="F14" s="215"/>
      <c r="G14" s="215"/>
      <c r="H14" s="215"/>
      <c r="I14" s="215">
        <v>1</v>
      </c>
      <c r="J14" s="215">
        <v>1</v>
      </c>
      <c r="K14" s="215"/>
      <c r="L14" s="215">
        <v>28</v>
      </c>
      <c r="M14" s="215">
        <v>18</v>
      </c>
      <c r="N14" s="215">
        <v>18</v>
      </c>
      <c r="O14" s="215">
        <f t="shared" si="30"/>
        <v>77.400000000000006</v>
      </c>
      <c r="P14" s="215">
        <f t="shared" si="31"/>
        <v>30</v>
      </c>
      <c r="Q14" s="215">
        <f t="shared" si="32"/>
        <v>0</v>
      </c>
      <c r="R14" s="215">
        <f t="shared" si="33"/>
        <v>141.4</v>
      </c>
      <c r="S14" s="215">
        <f t="shared" si="34"/>
        <v>4.7133333333333338</v>
      </c>
      <c r="T14" s="215">
        <f t="shared" ref="T14:V14" si="41">L14/18</f>
        <v>1.5555555555555556</v>
      </c>
      <c r="U14" s="215">
        <f t="shared" si="41"/>
        <v>1</v>
      </c>
      <c r="V14" s="215">
        <f t="shared" si="41"/>
        <v>1</v>
      </c>
      <c r="W14" s="215">
        <f t="shared" si="35"/>
        <v>56</v>
      </c>
      <c r="X14" s="452"/>
      <c r="Y14" s="215">
        <f t="shared" si="36"/>
        <v>3.5555555555555554</v>
      </c>
      <c r="AA14" s="215">
        <v>3</v>
      </c>
      <c r="AB14" s="215" t="s">
        <v>585</v>
      </c>
      <c r="AC14" s="215">
        <v>2</v>
      </c>
      <c r="AD14" s="215">
        <f t="shared" si="8"/>
        <v>60</v>
      </c>
      <c r="AE14" s="215"/>
      <c r="AF14" s="215">
        <v>1</v>
      </c>
      <c r="AG14" s="215"/>
      <c r="AH14" s="215"/>
      <c r="AI14" s="215"/>
      <c r="AJ14" s="215"/>
      <c r="AK14" s="215"/>
      <c r="AL14" s="215">
        <v>18</v>
      </c>
      <c r="AM14" s="215">
        <v>18</v>
      </c>
      <c r="AN14" s="215"/>
      <c r="AO14" s="215">
        <f t="shared" si="18"/>
        <v>20.399999999999999</v>
      </c>
      <c r="AP14" s="215">
        <f t="shared" si="9"/>
        <v>0</v>
      </c>
      <c r="AQ14" s="215">
        <f t="shared" si="10"/>
        <v>0</v>
      </c>
      <c r="AR14" s="215">
        <f t="shared" si="11"/>
        <v>56.4</v>
      </c>
      <c r="AS14" s="215">
        <f t="shared" si="12"/>
        <v>1.88</v>
      </c>
      <c r="AT14" s="215">
        <f t="shared" si="26"/>
        <v>1</v>
      </c>
      <c r="AU14" s="215">
        <f t="shared" si="28"/>
        <v>1</v>
      </c>
      <c r="AV14" s="215"/>
      <c r="AW14" s="215">
        <f t="shared" si="14"/>
        <v>24</v>
      </c>
      <c r="AX14" s="452"/>
      <c r="AY14" s="215">
        <f t="shared" si="15"/>
        <v>2</v>
      </c>
    </row>
    <row r="15" spans="1:51" ht="12.75" customHeight="1">
      <c r="A15" s="215">
        <v>2</v>
      </c>
      <c r="B15" s="215" t="s">
        <v>586</v>
      </c>
      <c r="C15" s="215">
        <v>2</v>
      </c>
      <c r="D15" s="215">
        <f t="shared" si="29"/>
        <v>60</v>
      </c>
      <c r="E15" s="215"/>
      <c r="F15" s="215">
        <v>1</v>
      </c>
      <c r="G15" s="215"/>
      <c r="H15" s="215"/>
      <c r="I15" s="215"/>
      <c r="J15" s="215"/>
      <c r="K15" s="215"/>
      <c r="L15" s="215">
        <v>18</v>
      </c>
      <c r="M15" s="215">
        <v>18</v>
      </c>
      <c r="N15" s="215"/>
      <c r="O15" s="215">
        <f t="shared" si="30"/>
        <v>20.399999999999999</v>
      </c>
      <c r="P15" s="215">
        <f t="shared" si="31"/>
        <v>0</v>
      </c>
      <c r="Q15" s="215">
        <f t="shared" si="32"/>
        <v>0</v>
      </c>
      <c r="R15" s="215">
        <f t="shared" si="33"/>
        <v>56.4</v>
      </c>
      <c r="S15" s="215">
        <f t="shared" si="34"/>
        <v>1.88</v>
      </c>
      <c r="T15" s="215">
        <f t="shared" ref="T15:U15" si="42">L15/18</f>
        <v>1</v>
      </c>
      <c r="U15" s="215">
        <f t="shared" si="42"/>
        <v>1</v>
      </c>
      <c r="V15" s="215"/>
      <c r="W15" s="215">
        <f t="shared" si="35"/>
        <v>24</v>
      </c>
      <c r="X15" s="452"/>
      <c r="Y15" s="215">
        <f t="shared" si="36"/>
        <v>2</v>
      </c>
      <c r="AA15" s="215">
        <v>3</v>
      </c>
      <c r="AB15" s="215" t="s">
        <v>587</v>
      </c>
      <c r="AC15" s="215">
        <v>4</v>
      </c>
      <c r="AD15" s="215">
        <f t="shared" si="8"/>
        <v>120</v>
      </c>
      <c r="AE15" s="215"/>
      <c r="AF15" s="215">
        <v>1</v>
      </c>
      <c r="AG15" s="215"/>
      <c r="AH15" s="215"/>
      <c r="AI15" s="215"/>
      <c r="AJ15" s="215"/>
      <c r="AK15" s="215"/>
      <c r="AL15" s="215">
        <v>36</v>
      </c>
      <c r="AM15" s="215">
        <v>28</v>
      </c>
      <c r="AN15" s="215">
        <v>8</v>
      </c>
      <c r="AO15" s="215">
        <f t="shared" si="18"/>
        <v>38.799999999999997</v>
      </c>
      <c r="AP15" s="215">
        <f t="shared" si="9"/>
        <v>0</v>
      </c>
      <c r="AQ15" s="215">
        <f t="shared" si="10"/>
        <v>0</v>
      </c>
      <c r="AR15" s="215">
        <f t="shared" si="11"/>
        <v>110.8</v>
      </c>
      <c r="AS15" s="215">
        <f t="shared" si="12"/>
        <v>3.6933333333333334</v>
      </c>
      <c r="AT15" s="215">
        <f t="shared" si="26"/>
        <v>2</v>
      </c>
      <c r="AU15" s="215">
        <f t="shared" si="28"/>
        <v>1.5555555555555556</v>
      </c>
      <c r="AV15" s="215">
        <f>AN15/18</f>
        <v>0.44444444444444442</v>
      </c>
      <c r="AW15" s="215">
        <f t="shared" si="14"/>
        <v>48</v>
      </c>
      <c r="AX15" s="452"/>
      <c r="AY15" s="215">
        <f t="shared" si="15"/>
        <v>4</v>
      </c>
    </row>
    <row r="16" spans="1:51" ht="12.75" customHeight="1">
      <c r="A16" s="453"/>
      <c r="B16" s="454" t="s">
        <v>307</v>
      </c>
      <c r="C16" s="453">
        <f t="shared" ref="C16:Y16" si="43">SUM(C10:C15)</f>
        <v>30</v>
      </c>
      <c r="D16" s="453">
        <f t="shared" si="43"/>
        <v>900</v>
      </c>
      <c r="E16" s="453">
        <f t="shared" si="43"/>
        <v>4</v>
      </c>
      <c r="F16" s="453">
        <f t="shared" si="43"/>
        <v>2</v>
      </c>
      <c r="G16" s="453">
        <f t="shared" si="43"/>
        <v>0</v>
      </c>
      <c r="H16" s="453">
        <f t="shared" si="43"/>
        <v>0</v>
      </c>
      <c r="I16" s="453">
        <f t="shared" si="43"/>
        <v>4</v>
      </c>
      <c r="J16" s="453">
        <f t="shared" si="43"/>
        <v>3</v>
      </c>
      <c r="K16" s="453">
        <f t="shared" si="43"/>
        <v>1</v>
      </c>
      <c r="L16" s="453">
        <f t="shared" si="43"/>
        <v>226</v>
      </c>
      <c r="M16" s="453">
        <f t="shared" si="43"/>
        <v>216</v>
      </c>
      <c r="N16" s="453">
        <f t="shared" si="43"/>
        <v>90</v>
      </c>
      <c r="O16" s="453">
        <f t="shared" si="43"/>
        <v>443.79999999999995</v>
      </c>
      <c r="P16" s="453">
        <f t="shared" si="43"/>
        <v>120</v>
      </c>
      <c r="Q16" s="453">
        <f t="shared" si="43"/>
        <v>0</v>
      </c>
      <c r="R16" s="453">
        <f t="shared" si="43"/>
        <v>975.8</v>
      </c>
      <c r="S16" s="453">
        <f t="shared" si="43"/>
        <v>32.526666666666664</v>
      </c>
      <c r="T16" s="453">
        <f t="shared" si="43"/>
        <v>12.555555555555555</v>
      </c>
      <c r="U16" s="453">
        <f t="shared" si="43"/>
        <v>12</v>
      </c>
      <c r="V16" s="453">
        <f t="shared" si="43"/>
        <v>5</v>
      </c>
      <c r="W16" s="453">
        <f t="shared" si="43"/>
        <v>368</v>
      </c>
      <c r="X16" s="453">
        <f t="shared" si="43"/>
        <v>0</v>
      </c>
      <c r="Y16" s="453">
        <f t="shared" si="43"/>
        <v>29.555555555555557</v>
      </c>
      <c r="AA16" s="215">
        <v>3</v>
      </c>
      <c r="AB16" s="215" t="s">
        <v>588</v>
      </c>
      <c r="AC16" s="215">
        <v>2</v>
      </c>
      <c r="AD16" s="215">
        <f t="shared" si="8"/>
        <v>60</v>
      </c>
      <c r="AE16" s="215"/>
      <c r="AF16" s="215">
        <v>1</v>
      </c>
      <c r="AG16" s="215"/>
      <c r="AH16" s="215"/>
      <c r="AI16" s="215"/>
      <c r="AJ16" s="215"/>
      <c r="AK16" s="215"/>
      <c r="AL16" s="215">
        <v>18</v>
      </c>
      <c r="AM16" s="215">
        <v>18</v>
      </c>
      <c r="AN16" s="215"/>
      <c r="AO16" s="215">
        <f t="shared" si="18"/>
        <v>20.399999999999999</v>
      </c>
      <c r="AP16" s="215">
        <f t="shared" si="9"/>
        <v>0</v>
      </c>
      <c r="AQ16" s="215">
        <f t="shared" si="10"/>
        <v>0</v>
      </c>
      <c r="AR16" s="215">
        <f t="shared" si="11"/>
        <v>56.4</v>
      </c>
      <c r="AS16" s="215">
        <f t="shared" si="12"/>
        <v>1.88</v>
      </c>
      <c r="AT16" s="215">
        <f t="shared" si="26"/>
        <v>1</v>
      </c>
      <c r="AU16" s="215">
        <f t="shared" si="28"/>
        <v>1</v>
      </c>
      <c r="AV16" s="215"/>
      <c r="AW16" s="215">
        <f t="shared" si="14"/>
        <v>24</v>
      </c>
      <c r="AX16" s="452"/>
      <c r="AY16" s="215">
        <f t="shared" si="15"/>
        <v>2</v>
      </c>
    </row>
    <row r="17" spans="1:71" ht="12.75" customHeight="1">
      <c r="A17" s="215">
        <v>3</v>
      </c>
      <c r="B17" s="215" t="s">
        <v>133</v>
      </c>
      <c r="C17" s="215">
        <v>1.5</v>
      </c>
      <c r="D17" s="215">
        <f t="shared" ref="D17:D23" si="44">C17*30</f>
        <v>45</v>
      </c>
      <c r="E17" s="215"/>
      <c r="F17" s="215"/>
      <c r="G17" s="215"/>
      <c r="H17" s="215"/>
      <c r="I17" s="215"/>
      <c r="J17" s="215"/>
      <c r="K17" s="215"/>
      <c r="L17" s="215"/>
      <c r="M17" s="215">
        <v>36</v>
      </c>
      <c r="N17" s="215"/>
      <c r="O17" s="215"/>
      <c r="P17" s="215">
        <f t="shared" ref="P17:P23" si="45">E17*30</f>
        <v>0</v>
      </c>
      <c r="Q17" s="215">
        <f t="shared" ref="Q17:Q23" si="46">G17*45+H17*30</f>
        <v>0</v>
      </c>
      <c r="R17" s="215">
        <f t="shared" ref="R17:R23" si="47">SUM(L17:O17)</f>
        <v>36</v>
      </c>
      <c r="S17" s="215">
        <f t="shared" ref="S17:S23" si="48">R17/30</f>
        <v>1.2</v>
      </c>
      <c r="T17" s="215"/>
      <c r="U17" s="215">
        <f>M17/18</f>
        <v>2</v>
      </c>
      <c r="V17" s="215"/>
      <c r="W17" s="215">
        <f t="shared" ref="W17:W23" si="49">C17*30-SUM(L17:N17)</f>
        <v>9</v>
      </c>
      <c r="X17" s="452"/>
      <c r="Y17" s="215">
        <f t="shared" ref="Y17:Y23" si="50">SUM(T17:V17)</f>
        <v>2</v>
      </c>
      <c r="AA17" s="215">
        <v>5</v>
      </c>
      <c r="AB17" s="215" t="s">
        <v>589</v>
      </c>
      <c r="AC17" s="215">
        <v>4</v>
      </c>
      <c r="AD17" s="215">
        <f t="shared" si="8"/>
        <v>120</v>
      </c>
      <c r="AE17" s="215"/>
      <c r="AF17" s="215">
        <v>1</v>
      </c>
      <c r="AG17" s="215"/>
      <c r="AH17" s="215"/>
      <c r="AI17" s="215"/>
      <c r="AJ17" s="215"/>
      <c r="AK17" s="215"/>
      <c r="AL17" s="215">
        <v>36</v>
      </c>
      <c r="AM17" s="215">
        <v>36</v>
      </c>
      <c r="AN17" s="215"/>
      <c r="AO17" s="215">
        <f t="shared" si="18"/>
        <v>34.799999999999997</v>
      </c>
      <c r="AP17" s="215">
        <f t="shared" si="9"/>
        <v>0</v>
      </c>
      <c r="AQ17" s="215">
        <f t="shared" si="10"/>
        <v>0</v>
      </c>
      <c r="AR17" s="215">
        <f t="shared" si="11"/>
        <v>106.8</v>
      </c>
      <c r="AS17" s="215">
        <f t="shared" si="12"/>
        <v>3.56</v>
      </c>
      <c r="AT17" s="215">
        <f t="shared" si="26"/>
        <v>2</v>
      </c>
      <c r="AU17" s="215">
        <f t="shared" si="28"/>
        <v>2</v>
      </c>
      <c r="AV17" s="215">
        <f>AN17/18</f>
        <v>0</v>
      </c>
      <c r="AW17" s="215">
        <f t="shared" si="14"/>
        <v>48</v>
      </c>
      <c r="AX17" s="452"/>
      <c r="AY17" s="215">
        <f t="shared" si="15"/>
        <v>4</v>
      </c>
    </row>
    <row r="18" spans="1:71" ht="12.75" customHeight="1">
      <c r="A18" s="215">
        <v>3</v>
      </c>
      <c r="B18" s="215" t="s">
        <v>327</v>
      </c>
      <c r="C18" s="215">
        <v>4.5</v>
      </c>
      <c r="D18" s="215">
        <f t="shared" si="44"/>
        <v>135</v>
      </c>
      <c r="E18" s="215">
        <v>1</v>
      </c>
      <c r="F18" s="215"/>
      <c r="G18" s="215"/>
      <c r="H18" s="215"/>
      <c r="I18" s="215">
        <v>1</v>
      </c>
      <c r="J18" s="215">
        <v>1</v>
      </c>
      <c r="K18" s="215"/>
      <c r="L18" s="215">
        <v>36</v>
      </c>
      <c r="M18" s="215">
        <v>18</v>
      </c>
      <c r="N18" s="215">
        <v>18</v>
      </c>
      <c r="O18" s="215">
        <f t="shared" ref="O18:O23" si="51">L18*0.3+M18*0.5+N18*1+I18*2+J18*10+K18*8+F18*6+E18*30+G18*45+H18*30</f>
        <v>79.8</v>
      </c>
      <c r="P18" s="215">
        <f t="shared" si="45"/>
        <v>30</v>
      </c>
      <c r="Q18" s="215">
        <f t="shared" si="46"/>
        <v>0</v>
      </c>
      <c r="R18" s="215">
        <f t="shared" si="47"/>
        <v>151.80000000000001</v>
      </c>
      <c r="S18" s="215">
        <f t="shared" si="48"/>
        <v>5.0600000000000005</v>
      </c>
      <c r="T18" s="215">
        <f t="shared" ref="T18:V18" si="52">L18/18</f>
        <v>2</v>
      </c>
      <c r="U18" s="215">
        <f t="shared" si="52"/>
        <v>1</v>
      </c>
      <c r="V18" s="215">
        <f t="shared" si="52"/>
        <v>1</v>
      </c>
      <c r="W18" s="215">
        <f t="shared" si="49"/>
        <v>63</v>
      </c>
      <c r="X18" s="452"/>
      <c r="Y18" s="215">
        <f t="shared" si="50"/>
        <v>4</v>
      </c>
      <c r="AA18" s="215">
        <v>5</v>
      </c>
      <c r="AB18" s="215" t="s">
        <v>590</v>
      </c>
      <c r="AC18" s="215">
        <v>2</v>
      </c>
      <c r="AD18" s="215">
        <f t="shared" si="8"/>
        <v>60</v>
      </c>
      <c r="AE18" s="215"/>
      <c r="AF18" s="215">
        <v>1</v>
      </c>
      <c r="AG18" s="215"/>
      <c r="AH18" s="215"/>
      <c r="AI18" s="215">
        <v>1</v>
      </c>
      <c r="AJ18" s="215"/>
      <c r="AK18" s="215"/>
      <c r="AL18" s="215">
        <v>18</v>
      </c>
      <c r="AM18" s="215">
        <v>18</v>
      </c>
      <c r="AN18" s="215"/>
      <c r="AO18" s="215">
        <f t="shared" si="18"/>
        <v>22.4</v>
      </c>
      <c r="AP18" s="215">
        <f t="shared" si="9"/>
        <v>0</v>
      </c>
      <c r="AQ18" s="215">
        <f t="shared" si="10"/>
        <v>0</v>
      </c>
      <c r="AR18" s="215">
        <f t="shared" si="11"/>
        <v>58.4</v>
      </c>
      <c r="AS18" s="215">
        <f t="shared" si="12"/>
        <v>1.9466666666666665</v>
      </c>
      <c r="AT18" s="215">
        <f t="shared" si="26"/>
        <v>1</v>
      </c>
      <c r="AU18" s="215">
        <f t="shared" si="28"/>
        <v>1</v>
      </c>
      <c r="AV18" s="215"/>
      <c r="AW18" s="215">
        <f t="shared" si="14"/>
        <v>24</v>
      </c>
      <c r="AX18" s="452"/>
      <c r="AY18" s="215">
        <f t="shared" si="15"/>
        <v>2</v>
      </c>
    </row>
    <row r="19" spans="1:71" ht="12.75" customHeight="1">
      <c r="A19" s="215">
        <v>3</v>
      </c>
      <c r="B19" s="215" t="s">
        <v>530</v>
      </c>
      <c r="C19" s="215">
        <v>6</v>
      </c>
      <c r="D19" s="215">
        <f t="shared" si="44"/>
        <v>180</v>
      </c>
      <c r="E19" s="215">
        <v>1</v>
      </c>
      <c r="F19" s="215"/>
      <c r="G19" s="215"/>
      <c r="H19" s="215"/>
      <c r="I19" s="215">
        <v>1</v>
      </c>
      <c r="J19" s="215">
        <v>1</v>
      </c>
      <c r="K19" s="215"/>
      <c r="L19" s="215">
        <v>54</v>
      </c>
      <c r="M19" s="215">
        <v>36</v>
      </c>
      <c r="N19" s="215">
        <v>18</v>
      </c>
      <c r="O19" s="215">
        <f t="shared" si="51"/>
        <v>94.2</v>
      </c>
      <c r="P19" s="215">
        <f t="shared" si="45"/>
        <v>30</v>
      </c>
      <c r="Q19" s="215">
        <f t="shared" si="46"/>
        <v>0</v>
      </c>
      <c r="R19" s="215">
        <f t="shared" si="47"/>
        <v>202.2</v>
      </c>
      <c r="S19" s="215">
        <f t="shared" si="48"/>
        <v>6.7399999999999993</v>
      </c>
      <c r="T19" s="215">
        <f t="shared" ref="T19:V19" si="53">L19/18</f>
        <v>3</v>
      </c>
      <c r="U19" s="215">
        <f t="shared" si="53"/>
        <v>2</v>
      </c>
      <c r="V19" s="215">
        <f t="shared" si="53"/>
        <v>1</v>
      </c>
      <c r="W19" s="215">
        <f t="shared" si="49"/>
        <v>72</v>
      </c>
      <c r="X19" s="452"/>
      <c r="Y19" s="215">
        <f t="shared" si="50"/>
        <v>6</v>
      </c>
      <c r="AA19" s="215">
        <v>1</v>
      </c>
      <c r="AB19" s="215" t="s">
        <v>591</v>
      </c>
      <c r="AC19" s="215">
        <v>4</v>
      </c>
      <c r="AD19" s="215">
        <f t="shared" si="8"/>
        <v>120</v>
      </c>
      <c r="AE19" s="215">
        <v>1</v>
      </c>
      <c r="AF19" s="215"/>
      <c r="AG19" s="215"/>
      <c r="AH19" s="215"/>
      <c r="AI19" s="215">
        <v>1</v>
      </c>
      <c r="AJ19" s="215"/>
      <c r="AK19" s="215">
        <v>1</v>
      </c>
      <c r="AL19" s="215">
        <v>36</v>
      </c>
      <c r="AM19" s="215">
        <v>36</v>
      </c>
      <c r="AN19" s="215"/>
      <c r="AO19" s="215">
        <f t="shared" si="18"/>
        <v>68.8</v>
      </c>
      <c r="AP19" s="215">
        <f t="shared" si="9"/>
        <v>30</v>
      </c>
      <c r="AQ19" s="215">
        <f t="shared" si="10"/>
        <v>0</v>
      </c>
      <c r="AR19" s="215">
        <f t="shared" si="11"/>
        <v>140.80000000000001</v>
      </c>
      <c r="AS19" s="215">
        <f t="shared" si="12"/>
        <v>4.6933333333333334</v>
      </c>
      <c r="AT19" s="215">
        <f t="shared" si="26"/>
        <v>2</v>
      </c>
      <c r="AU19" s="215">
        <f t="shared" si="28"/>
        <v>2</v>
      </c>
      <c r="AV19" s="215"/>
      <c r="AW19" s="215">
        <f t="shared" si="14"/>
        <v>48</v>
      </c>
      <c r="AX19" s="452"/>
      <c r="AY19" s="215">
        <f t="shared" si="15"/>
        <v>4</v>
      </c>
    </row>
    <row r="20" spans="1:71" ht="12.75" customHeight="1">
      <c r="A20" s="215">
        <v>3</v>
      </c>
      <c r="B20" s="215" t="s">
        <v>592</v>
      </c>
      <c r="C20" s="215">
        <v>3</v>
      </c>
      <c r="D20" s="215">
        <f t="shared" si="44"/>
        <v>90</v>
      </c>
      <c r="E20" s="215">
        <v>1</v>
      </c>
      <c r="F20" s="215"/>
      <c r="G20" s="215"/>
      <c r="H20" s="215"/>
      <c r="I20" s="215">
        <v>1</v>
      </c>
      <c r="J20" s="215">
        <v>1</v>
      </c>
      <c r="K20" s="215"/>
      <c r="L20" s="215">
        <v>18</v>
      </c>
      <c r="M20" s="215">
        <v>18</v>
      </c>
      <c r="N20" s="215">
        <v>18</v>
      </c>
      <c r="O20" s="215">
        <f t="shared" si="51"/>
        <v>74.400000000000006</v>
      </c>
      <c r="P20" s="215">
        <f t="shared" si="45"/>
        <v>30</v>
      </c>
      <c r="Q20" s="215">
        <f t="shared" si="46"/>
        <v>0</v>
      </c>
      <c r="R20" s="215">
        <f t="shared" si="47"/>
        <v>128.4</v>
      </c>
      <c r="S20" s="215">
        <f t="shared" si="48"/>
        <v>4.28</v>
      </c>
      <c r="T20" s="215">
        <f t="shared" ref="T20:V20" si="54">L20/18</f>
        <v>1</v>
      </c>
      <c r="U20" s="215">
        <f t="shared" si="54"/>
        <v>1</v>
      </c>
      <c r="V20" s="215">
        <f t="shared" si="54"/>
        <v>1</v>
      </c>
      <c r="W20" s="215">
        <f t="shared" si="49"/>
        <v>36</v>
      </c>
      <c r="X20" s="452"/>
      <c r="Y20" s="215">
        <f t="shared" si="50"/>
        <v>3</v>
      </c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</row>
    <row r="21" spans="1:71" ht="12.75" customHeight="1">
      <c r="A21" s="215">
        <v>3</v>
      </c>
      <c r="B21" s="220" t="s">
        <v>593</v>
      </c>
      <c r="C21" s="215">
        <v>2</v>
      </c>
      <c r="D21" s="215">
        <f t="shared" si="44"/>
        <v>60</v>
      </c>
      <c r="E21" s="215"/>
      <c r="F21" s="215">
        <v>1</v>
      </c>
      <c r="G21" s="215"/>
      <c r="H21" s="215"/>
      <c r="I21" s="215">
        <v>1</v>
      </c>
      <c r="J21" s="215"/>
      <c r="K21" s="215">
        <v>1</v>
      </c>
      <c r="L21" s="215">
        <v>2</v>
      </c>
      <c r="M21" s="215">
        <v>0</v>
      </c>
      <c r="N21" s="215">
        <v>26</v>
      </c>
      <c r="O21" s="215">
        <f t="shared" si="51"/>
        <v>42.6</v>
      </c>
      <c r="P21" s="215">
        <f t="shared" si="45"/>
        <v>0</v>
      </c>
      <c r="Q21" s="215">
        <f t="shared" si="46"/>
        <v>0</v>
      </c>
      <c r="R21" s="215">
        <f t="shared" si="47"/>
        <v>70.599999999999994</v>
      </c>
      <c r="S21" s="215">
        <f t="shared" si="48"/>
        <v>2.3533333333333331</v>
      </c>
      <c r="T21" s="215">
        <v>0</v>
      </c>
      <c r="U21" s="215">
        <f t="shared" ref="U21:V21" si="55">M21/18</f>
        <v>0</v>
      </c>
      <c r="V21" s="215">
        <f t="shared" si="55"/>
        <v>1.4444444444444444</v>
      </c>
      <c r="W21" s="215">
        <f t="shared" si="49"/>
        <v>32</v>
      </c>
      <c r="X21" s="452"/>
      <c r="Y21" s="455">
        <f t="shared" si="50"/>
        <v>1.4444444444444444</v>
      </c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</row>
    <row r="22" spans="1:71" ht="12.75" customHeight="1">
      <c r="A22" s="215">
        <v>3</v>
      </c>
      <c r="B22" s="220" t="s">
        <v>594</v>
      </c>
      <c r="C22" s="215">
        <v>5.5</v>
      </c>
      <c r="D22" s="215">
        <f t="shared" si="44"/>
        <v>165</v>
      </c>
      <c r="E22" s="215"/>
      <c r="F22" s="215">
        <v>1</v>
      </c>
      <c r="G22" s="215"/>
      <c r="H22" s="215"/>
      <c r="I22" s="215">
        <v>1</v>
      </c>
      <c r="J22" s="215">
        <v>1</v>
      </c>
      <c r="K22" s="215"/>
      <c r="L22" s="215">
        <v>54</v>
      </c>
      <c r="M22" s="215">
        <v>28</v>
      </c>
      <c r="N22" s="215">
        <v>18</v>
      </c>
      <c r="O22" s="215">
        <f t="shared" si="51"/>
        <v>66.2</v>
      </c>
      <c r="P22" s="215">
        <f t="shared" si="45"/>
        <v>0</v>
      </c>
      <c r="Q22" s="215">
        <f t="shared" si="46"/>
        <v>0</v>
      </c>
      <c r="R22" s="215">
        <f t="shared" si="47"/>
        <v>166.2</v>
      </c>
      <c r="S22" s="215">
        <f t="shared" si="48"/>
        <v>5.54</v>
      </c>
      <c r="T22" s="215">
        <f t="shared" ref="T22:V22" si="56">L22/18</f>
        <v>3</v>
      </c>
      <c r="U22" s="215">
        <f t="shared" si="56"/>
        <v>1.5555555555555556</v>
      </c>
      <c r="V22" s="215">
        <f t="shared" si="56"/>
        <v>1</v>
      </c>
      <c r="W22" s="215">
        <f t="shared" si="49"/>
        <v>65</v>
      </c>
      <c r="X22" s="452"/>
      <c r="Y22" s="455">
        <f t="shared" si="50"/>
        <v>5.5555555555555554</v>
      </c>
    </row>
    <row r="23" spans="1:71" ht="12.75" customHeight="1">
      <c r="A23" s="215">
        <v>3</v>
      </c>
      <c r="B23" s="220" t="s">
        <v>595</v>
      </c>
      <c r="C23" s="215">
        <v>7.5</v>
      </c>
      <c r="D23" s="215">
        <f t="shared" si="44"/>
        <v>225</v>
      </c>
      <c r="E23" s="215">
        <v>1</v>
      </c>
      <c r="F23" s="215"/>
      <c r="G23" s="215"/>
      <c r="H23" s="215">
        <v>1</v>
      </c>
      <c r="I23" s="215">
        <v>1</v>
      </c>
      <c r="J23" s="215"/>
      <c r="K23" s="215"/>
      <c r="L23" s="215">
        <v>54</v>
      </c>
      <c r="M23" s="215">
        <v>36</v>
      </c>
      <c r="N23" s="215">
        <v>18</v>
      </c>
      <c r="O23" s="215">
        <f t="shared" si="51"/>
        <v>114.2</v>
      </c>
      <c r="P23" s="215">
        <f t="shared" si="45"/>
        <v>30</v>
      </c>
      <c r="Q23" s="215">
        <f t="shared" si="46"/>
        <v>30</v>
      </c>
      <c r="R23" s="215">
        <f t="shared" si="47"/>
        <v>222.2</v>
      </c>
      <c r="S23" s="215">
        <f t="shared" si="48"/>
        <v>7.4066666666666663</v>
      </c>
      <c r="T23" s="215">
        <f t="shared" ref="T23:V23" si="57">L23/18</f>
        <v>3</v>
      </c>
      <c r="U23" s="215">
        <f t="shared" si="57"/>
        <v>2</v>
      </c>
      <c r="V23" s="215">
        <f t="shared" si="57"/>
        <v>1</v>
      </c>
      <c r="W23" s="215">
        <f t="shared" si="49"/>
        <v>117</v>
      </c>
      <c r="X23" s="452"/>
      <c r="Y23" s="215">
        <f t="shared" si="50"/>
        <v>6</v>
      </c>
    </row>
    <row r="24" spans="1:71" ht="12.75" customHeight="1">
      <c r="A24" s="453"/>
      <c r="B24" s="454" t="s">
        <v>307</v>
      </c>
      <c r="C24" s="453">
        <f t="shared" ref="C24:Y24" si="58">SUM(C17:C23)</f>
        <v>30</v>
      </c>
      <c r="D24" s="453">
        <f t="shared" si="58"/>
        <v>900</v>
      </c>
      <c r="E24" s="453">
        <f t="shared" si="58"/>
        <v>4</v>
      </c>
      <c r="F24" s="453">
        <f t="shared" si="58"/>
        <v>2</v>
      </c>
      <c r="G24" s="453">
        <f t="shared" si="58"/>
        <v>0</v>
      </c>
      <c r="H24" s="453">
        <f t="shared" si="58"/>
        <v>1</v>
      </c>
      <c r="I24" s="453">
        <f t="shared" si="58"/>
        <v>6</v>
      </c>
      <c r="J24" s="453">
        <f t="shared" si="58"/>
        <v>4</v>
      </c>
      <c r="K24" s="453">
        <f t="shared" si="58"/>
        <v>1</v>
      </c>
      <c r="L24" s="453">
        <f t="shared" si="58"/>
        <v>218</v>
      </c>
      <c r="M24" s="453">
        <f t="shared" si="58"/>
        <v>172</v>
      </c>
      <c r="N24" s="453">
        <f t="shared" si="58"/>
        <v>116</v>
      </c>
      <c r="O24" s="453">
        <f t="shared" si="58"/>
        <v>471.4</v>
      </c>
      <c r="P24" s="453">
        <f t="shared" si="58"/>
        <v>120</v>
      </c>
      <c r="Q24" s="453">
        <f t="shared" si="58"/>
        <v>30</v>
      </c>
      <c r="R24" s="453">
        <f t="shared" si="58"/>
        <v>977.40000000000009</v>
      </c>
      <c r="S24" s="453">
        <f t="shared" si="58"/>
        <v>32.58</v>
      </c>
      <c r="T24" s="453">
        <f t="shared" si="58"/>
        <v>12</v>
      </c>
      <c r="U24" s="453">
        <f t="shared" si="58"/>
        <v>9.5555555555555554</v>
      </c>
      <c r="V24" s="453">
        <f t="shared" si="58"/>
        <v>6.4444444444444446</v>
      </c>
      <c r="W24" s="453">
        <f t="shared" si="58"/>
        <v>394</v>
      </c>
      <c r="X24" s="453">
        <f t="shared" si="58"/>
        <v>0</v>
      </c>
      <c r="Y24" s="453">
        <f t="shared" si="58"/>
        <v>28</v>
      </c>
    </row>
    <row r="25" spans="1:71" ht="12.75" customHeight="1">
      <c r="A25" s="215">
        <v>4</v>
      </c>
      <c r="B25" s="215" t="s">
        <v>133</v>
      </c>
      <c r="C25" s="215">
        <v>1</v>
      </c>
      <c r="D25" s="215">
        <f t="shared" ref="D25:D30" si="59">C25*30</f>
        <v>30</v>
      </c>
      <c r="E25" s="215"/>
      <c r="F25" s="215">
        <v>1</v>
      </c>
      <c r="G25" s="215"/>
      <c r="H25" s="215"/>
      <c r="I25" s="215"/>
      <c r="J25" s="215"/>
      <c r="K25" s="215"/>
      <c r="L25" s="215"/>
      <c r="M25" s="215">
        <v>18</v>
      </c>
      <c r="N25" s="215"/>
      <c r="O25" s="215"/>
      <c r="P25" s="215">
        <f t="shared" ref="P25:P30" si="60">E25*30</f>
        <v>0</v>
      </c>
      <c r="Q25" s="215">
        <f t="shared" ref="Q25:Q30" si="61">G25*45+H25*30</f>
        <v>0</v>
      </c>
      <c r="R25" s="215">
        <f t="shared" ref="R25:R30" si="62">SUM(L25:O25)</f>
        <v>18</v>
      </c>
      <c r="S25" s="215">
        <f t="shared" ref="S25:S30" si="63">R25/30</f>
        <v>0.6</v>
      </c>
      <c r="T25" s="215"/>
      <c r="U25" s="215">
        <f>M25/18</f>
        <v>1</v>
      </c>
      <c r="V25" s="215"/>
      <c r="W25" s="215">
        <f t="shared" ref="W25:W30" si="64">C25*30-SUM(L25:N25)</f>
        <v>12</v>
      </c>
      <c r="X25" s="452"/>
      <c r="Y25" s="215">
        <f t="shared" ref="Y25:Y30" si="65">SUM(T25:V25)</f>
        <v>1</v>
      </c>
      <c r="AA25" s="215">
        <v>1</v>
      </c>
      <c r="AB25" s="215" t="s">
        <v>596</v>
      </c>
      <c r="AC25" s="215">
        <v>8</v>
      </c>
      <c r="AD25" s="215">
        <f t="shared" ref="AD25:AD28" si="66">AC25*30</f>
        <v>240</v>
      </c>
      <c r="AE25" s="215">
        <v>1</v>
      </c>
      <c r="AF25" s="215"/>
      <c r="AG25" s="215"/>
      <c r="AH25" s="215"/>
      <c r="AI25" s="215">
        <v>1</v>
      </c>
      <c r="AJ25" s="215"/>
      <c r="AK25" s="215">
        <v>1</v>
      </c>
      <c r="AL25" s="215">
        <v>72</v>
      </c>
      <c r="AM25" s="215">
        <v>36</v>
      </c>
      <c r="AN25" s="215">
        <v>18</v>
      </c>
      <c r="AO25" s="215">
        <f t="shared" ref="AO25:AO28" si="67">AL25*0.3+AM25*0.5+AN25*1+AI25*2+AJ25*10+AK25*8+AF25*6+AE25*30+AG25*45+AH25*30</f>
        <v>97.6</v>
      </c>
      <c r="AP25" s="215">
        <f t="shared" ref="AP25:AP28" si="68">AE25*30</f>
        <v>30</v>
      </c>
      <c r="AQ25" s="215">
        <f t="shared" ref="AQ25:AQ28" si="69">AG25*45+AH25*30</f>
        <v>0</v>
      </c>
      <c r="AR25" s="215">
        <f t="shared" ref="AR25:AR28" si="70">SUM(AL25:AO25)</f>
        <v>223.6</v>
      </c>
      <c r="AS25" s="215">
        <f t="shared" ref="AS25:AS28" si="71">AR25/30</f>
        <v>7.4533333333333331</v>
      </c>
      <c r="AT25" s="215">
        <f t="shared" ref="AT25:AV25" si="72">AL25/18</f>
        <v>4</v>
      </c>
      <c r="AU25" s="215">
        <f t="shared" si="72"/>
        <v>2</v>
      </c>
      <c r="AV25" s="215">
        <f t="shared" si="72"/>
        <v>1</v>
      </c>
      <c r="AW25" s="215">
        <f t="shared" ref="AW25:AW28" si="73">AC25*30-SUM(AL25:AN25)</f>
        <v>114</v>
      </c>
      <c r="AX25" s="452"/>
      <c r="AY25" s="215">
        <f t="shared" ref="AY25:AY28" si="74">SUM(AT25:AV25)</f>
        <v>7</v>
      </c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</row>
    <row r="26" spans="1:71" ht="39" customHeight="1">
      <c r="A26" s="215">
        <v>4</v>
      </c>
      <c r="B26" s="215" t="s">
        <v>597</v>
      </c>
      <c r="C26" s="215">
        <v>7</v>
      </c>
      <c r="D26" s="215">
        <f t="shared" si="59"/>
        <v>210</v>
      </c>
      <c r="E26" s="215">
        <v>1</v>
      </c>
      <c r="F26" s="215"/>
      <c r="G26" s="215"/>
      <c r="H26" s="215"/>
      <c r="I26" s="215">
        <v>1</v>
      </c>
      <c r="J26" s="215">
        <v>1</v>
      </c>
      <c r="K26" s="215"/>
      <c r="L26" s="215">
        <v>72</v>
      </c>
      <c r="M26" s="215">
        <v>18</v>
      </c>
      <c r="N26" s="215">
        <v>18</v>
      </c>
      <c r="O26" s="215">
        <f t="shared" ref="O26:O30" si="75">L26*0.3+M26*0.5+N26*1+I26*2+J26*10+K26*8+F26*6+E26*30+G26*45+H26*30</f>
        <v>90.6</v>
      </c>
      <c r="P26" s="215">
        <f t="shared" si="60"/>
        <v>30</v>
      </c>
      <c r="Q26" s="215">
        <f t="shared" si="61"/>
        <v>0</v>
      </c>
      <c r="R26" s="215">
        <f t="shared" si="62"/>
        <v>198.6</v>
      </c>
      <c r="S26" s="215">
        <f t="shared" si="63"/>
        <v>6.62</v>
      </c>
      <c r="T26" s="215">
        <f t="shared" ref="T26:V26" si="76">L26/18</f>
        <v>4</v>
      </c>
      <c r="U26" s="215">
        <f t="shared" si="76"/>
        <v>1</v>
      </c>
      <c r="V26" s="215">
        <f t="shared" si="76"/>
        <v>1</v>
      </c>
      <c r="W26" s="215">
        <f t="shared" si="64"/>
        <v>102</v>
      </c>
      <c r="X26" s="452"/>
      <c r="Y26" s="215">
        <f t="shared" si="65"/>
        <v>6</v>
      </c>
      <c r="AA26" s="215">
        <v>1</v>
      </c>
      <c r="AB26" s="215" t="s">
        <v>598</v>
      </c>
      <c r="AC26" s="215">
        <v>2</v>
      </c>
      <c r="AD26" s="215">
        <f t="shared" si="66"/>
        <v>60</v>
      </c>
      <c r="AE26" s="215"/>
      <c r="AF26" s="215">
        <v>1</v>
      </c>
      <c r="AG26" s="215"/>
      <c r="AH26" s="215"/>
      <c r="AI26" s="215"/>
      <c r="AJ26" s="215"/>
      <c r="AK26" s="215">
        <v>1</v>
      </c>
      <c r="AL26" s="215">
        <v>10</v>
      </c>
      <c r="AM26" s="215">
        <v>18</v>
      </c>
      <c r="AN26" s="215"/>
      <c r="AO26" s="215">
        <f t="shared" si="67"/>
        <v>26</v>
      </c>
      <c r="AP26" s="215">
        <f t="shared" si="68"/>
        <v>0</v>
      </c>
      <c r="AQ26" s="215">
        <f t="shared" si="69"/>
        <v>0</v>
      </c>
      <c r="AR26" s="215">
        <f t="shared" si="70"/>
        <v>54</v>
      </c>
      <c r="AS26" s="215">
        <f t="shared" si="71"/>
        <v>1.8</v>
      </c>
      <c r="AT26" s="215">
        <f t="shared" ref="AT26:AU26" si="77">AL26/18</f>
        <v>0.55555555555555558</v>
      </c>
      <c r="AU26" s="215">
        <f t="shared" si="77"/>
        <v>1</v>
      </c>
      <c r="AV26" s="215"/>
      <c r="AW26" s="215">
        <f t="shared" si="73"/>
        <v>32</v>
      </c>
      <c r="AX26" s="452"/>
      <c r="AY26" s="215">
        <f t="shared" si="74"/>
        <v>1.5555555555555556</v>
      </c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</row>
    <row r="27" spans="1:71" ht="51" customHeight="1">
      <c r="A27" s="215">
        <v>4</v>
      </c>
      <c r="B27" s="220" t="s">
        <v>599</v>
      </c>
      <c r="C27" s="215">
        <v>6</v>
      </c>
      <c r="D27" s="215">
        <f t="shared" si="59"/>
        <v>180</v>
      </c>
      <c r="E27" s="215">
        <v>1</v>
      </c>
      <c r="F27" s="215"/>
      <c r="G27" s="215"/>
      <c r="H27" s="215"/>
      <c r="I27" s="215">
        <v>1</v>
      </c>
      <c r="J27" s="215">
        <v>1</v>
      </c>
      <c r="K27" s="215"/>
      <c r="L27" s="215">
        <v>54</v>
      </c>
      <c r="M27" s="215">
        <v>18</v>
      </c>
      <c r="N27" s="215">
        <v>18</v>
      </c>
      <c r="O27" s="215">
        <f t="shared" si="75"/>
        <v>85.2</v>
      </c>
      <c r="P27" s="215">
        <f t="shared" si="60"/>
        <v>30</v>
      </c>
      <c r="Q27" s="215">
        <f t="shared" si="61"/>
        <v>0</v>
      </c>
      <c r="R27" s="215">
        <f t="shared" si="62"/>
        <v>175.2</v>
      </c>
      <c r="S27" s="215">
        <f t="shared" si="63"/>
        <v>5.84</v>
      </c>
      <c r="T27" s="215">
        <f t="shared" ref="T27:V27" si="78">L27/18</f>
        <v>3</v>
      </c>
      <c r="U27" s="215">
        <f t="shared" si="78"/>
        <v>1</v>
      </c>
      <c r="V27" s="215">
        <f t="shared" si="78"/>
        <v>1</v>
      </c>
      <c r="W27" s="215">
        <f t="shared" si="64"/>
        <v>90</v>
      </c>
      <c r="X27" s="452"/>
      <c r="Y27" s="215">
        <f t="shared" si="65"/>
        <v>5</v>
      </c>
      <c r="AA27" s="215">
        <v>3</v>
      </c>
      <c r="AB27" s="215" t="s">
        <v>600</v>
      </c>
      <c r="AC27" s="215">
        <v>5</v>
      </c>
      <c r="AD27" s="215">
        <f t="shared" si="66"/>
        <v>150</v>
      </c>
      <c r="AE27" s="215">
        <v>1</v>
      </c>
      <c r="AF27" s="215"/>
      <c r="AG27" s="215"/>
      <c r="AH27" s="215"/>
      <c r="AI27" s="215">
        <v>1</v>
      </c>
      <c r="AJ27" s="215"/>
      <c r="AK27" s="215"/>
      <c r="AL27" s="215">
        <v>54</v>
      </c>
      <c r="AM27" s="215">
        <v>18</v>
      </c>
      <c r="AN27" s="215">
        <v>18</v>
      </c>
      <c r="AO27" s="215">
        <f t="shared" si="67"/>
        <v>75.2</v>
      </c>
      <c r="AP27" s="215">
        <f t="shared" si="68"/>
        <v>30</v>
      </c>
      <c r="AQ27" s="215">
        <f t="shared" si="69"/>
        <v>0</v>
      </c>
      <c r="AR27" s="215">
        <f t="shared" si="70"/>
        <v>165.2</v>
      </c>
      <c r="AS27" s="215">
        <f t="shared" si="71"/>
        <v>5.5066666666666659</v>
      </c>
      <c r="AT27" s="215">
        <f t="shared" ref="AT27:AV27" si="79">AL27/18</f>
        <v>3</v>
      </c>
      <c r="AU27" s="215">
        <f t="shared" si="79"/>
        <v>1</v>
      </c>
      <c r="AV27" s="215">
        <f t="shared" si="79"/>
        <v>1</v>
      </c>
      <c r="AW27" s="215">
        <f t="shared" si="73"/>
        <v>60</v>
      </c>
      <c r="AX27" s="452"/>
      <c r="AY27" s="215">
        <f t="shared" si="74"/>
        <v>5</v>
      </c>
    </row>
    <row r="28" spans="1:71" ht="36" customHeight="1">
      <c r="A28" s="215">
        <v>4</v>
      </c>
      <c r="B28" s="220" t="s">
        <v>601</v>
      </c>
      <c r="C28" s="215">
        <v>7</v>
      </c>
      <c r="D28" s="215">
        <f t="shared" si="59"/>
        <v>210</v>
      </c>
      <c r="E28" s="215">
        <v>1</v>
      </c>
      <c r="F28" s="215"/>
      <c r="G28" s="215"/>
      <c r="H28" s="215">
        <v>1</v>
      </c>
      <c r="I28" s="215">
        <v>1</v>
      </c>
      <c r="J28" s="215"/>
      <c r="K28" s="215"/>
      <c r="L28" s="215">
        <v>36</v>
      </c>
      <c r="M28" s="215">
        <v>18</v>
      </c>
      <c r="N28" s="215">
        <v>36</v>
      </c>
      <c r="O28" s="215">
        <f t="shared" si="75"/>
        <v>117.8</v>
      </c>
      <c r="P28" s="215">
        <f t="shared" si="60"/>
        <v>30</v>
      </c>
      <c r="Q28" s="215">
        <f t="shared" si="61"/>
        <v>30</v>
      </c>
      <c r="R28" s="215">
        <f t="shared" si="62"/>
        <v>207.8</v>
      </c>
      <c r="S28" s="215">
        <f t="shared" si="63"/>
        <v>6.9266666666666667</v>
      </c>
      <c r="T28" s="215">
        <f t="shared" ref="T28:V28" si="80">L28/18</f>
        <v>2</v>
      </c>
      <c r="U28" s="215">
        <f t="shared" si="80"/>
        <v>1</v>
      </c>
      <c r="V28" s="215">
        <f t="shared" si="80"/>
        <v>2</v>
      </c>
      <c r="W28" s="215">
        <f t="shared" si="64"/>
        <v>120</v>
      </c>
      <c r="X28" s="452"/>
      <c r="Y28" s="215">
        <f t="shared" si="65"/>
        <v>5</v>
      </c>
      <c r="AA28" s="215">
        <v>3</v>
      </c>
      <c r="AB28" s="220" t="s">
        <v>602</v>
      </c>
      <c r="AC28" s="215">
        <v>4.5</v>
      </c>
      <c r="AD28" s="215">
        <f t="shared" si="66"/>
        <v>135</v>
      </c>
      <c r="AE28" s="215"/>
      <c r="AF28" s="215">
        <v>1</v>
      </c>
      <c r="AG28" s="215"/>
      <c r="AH28" s="215"/>
      <c r="AI28" s="215">
        <v>1</v>
      </c>
      <c r="AJ28" s="215">
        <v>1</v>
      </c>
      <c r="AK28" s="215"/>
      <c r="AL28" s="215">
        <v>36</v>
      </c>
      <c r="AM28" s="215">
        <v>18</v>
      </c>
      <c r="AN28" s="215">
        <v>18</v>
      </c>
      <c r="AO28" s="215">
        <f t="shared" si="67"/>
        <v>55.8</v>
      </c>
      <c r="AP28" s="215">
        <f t="shared" si="68"/>
        <v>0</v>
      </c>
      <c r="AQ28" s="215">
        <f t="shared" si="69"/>
        <v>0</v>
      </c>
      <c r="AR28" s="215">
        <f t="shared" si="70"/>
        <v>127.8</v>
      </c>
      <c r="AS28" s="215">
        <f t="shared" si="71"/>
        <v>4.26</v>
      </c>
      <c r="AT28" s="215">
        <f t="shared" ref="AT28:AV28" si="81">AL28/18</f>
        <v>2</v>
      </c>
      <c r="AU28" s="215">
        <f t="shared" si="81"/>
        <v>1</v>
      </c>
      <c r="AV28" s="215">
        <f t="shared" si="81"/>
        <v>1</v>
      </c>
      <c r="AW28" s="215">
        <f t="shared" si="73"/>
        <v>63</v>
      </c>
      <c r="AX28" s="452"/>
      <c r="AY28" s="215">
        <f t="shared" si="74"/>
        <v>4</v>
      </c>
    </row>
    <row r="29" spans="1:71" ht="12.75" customHeight="1">
      <c r="A29" s="215">
        <v>4</v>
      </c>
      <c r="B29" s="220" t="s">
        <v>205</v>
      </c>
      <c r="C29" s="215">
        <v>5</v>
      </c>
      <c r="D29" s="215">
        <f t="shared" si="59"/>
        <v>150</v>
      </c>
      <c r="E29" s="215"/>
      <c r="F29" s="215">
        <v>1</v>
      </c>
      <c r="G29" s="215"/>
      <c r="H29" s="215"/>
      <c r="I29" s="215">
        <v>1</v>
      </c>
      <c r="J29" s="215">
        <v>1</v>
      </c>
      <c r="K29" s="215"/>
      <c r="L29" s="215">
        <v>14</v>
      </c>
      <c r="M29" s="215">
        <v>0</v>
      </c>
      <c r="N29" s="215">
        <v>58</v>
      </c>
      <c r="O29" s="215">
        <f t="shared" si="75"/>
        <v>80.2</v>
      </c>
      <c r="P29" s="215">
        <f t="shared" si="60"/>
        <v>0</v>
      </c>
      <c r="Q29" s="215">
        <f t="shared" si="61"/>
        <v>0</v>
      </c>
      <c r="R29" s="215">
        <f t="shared" si="62"/>
        <v>152.19999999999999</v>
      </c>
      <c r="S29" s="215">
        <f t="shared" si="63"/>
        <v>5.0733333333333333</v>
      </c>
      <c r="T29" s="215">
        <f t="shared" ref="T29:V29" si="82">L29/18</f>
        <v>0.77777777777777779</v>
      </c>
      <c r="U29" s="215">
        <f t="shared" si="82"/>
        <v>0</v>
      </c>
      <c r="V29" s="215">
        <f t="shared" si="82"/>
        <v>3.2222222222222223</v>
      </c>
      <c r="W29" s="215">
        <f t="shared" si="64"/>
        <v>78</v>
      </c>
      <c r="X29" s="452"/>
      <c r="Y29" s="215">
        <f t="shared" si="65"/>
        <v>4</v>
      </c>
    </row>
    <row r="30" spans="1:71" ht="36" customHeight="1">
      <c r="A30" s="215">
        <v>4</v>
      </c>
      <c r="B30" s="215" t="s">
        <v>603</v>
      </c>
      <c r="C30" s="215">
        <v>5.5</v>
      </c>
      <c r="D30" s="215">
        <f t="shared" si="59"/>
        <v>165</v>
      </c>
      <c r="E30" s="215">
        <v>1</v>
      </c>
      <c r="F30" s="215"/>
      <c r="G30" s="215"/>
      <c r="H30" s="215"/>
      <c r="I30" s="215">
        <v>1</v>
      </c>
      <c r="J30" s="215">
        <v>1</v>
      </c>
      <c r="K30" s="215"/>
      <c r="L30" s="215">
        <v>36</v>
      </c>
      <c r="M30" s="215">
        <v>18</v>
      </c>
      <c r="N30" s="215">
        <v>28</v>
      </c>
      <c r="O30" s="215">
        <f t="shared" si="75"/>
        <v>89.8</v>
      </c>
      <c r="P30" s="215">
        <f t="shared" si="60"/>
        <v>30</v>
      </c>
      <c r="Q30" s="215">
        <f t="shared" si="61"/>
        <v>0</v>
      </c>
      <c r="R30" s="215">
        <f t="shared" si="62"/>
        <v>171.8</v>
      </c>
      <c r="S30" s="215">
        <f t="shared" si="63"/>
        <v>5.7266666666666675</v>
      </c>
      <c r="T30" s="215">
        <f t="shared" ref="T30:V30" si="83">L30/18</f>
        <v>2</v>
      </c>
      <c r="U30" s="215">
        <f t="shared" si="83"/>
        <v>1</v>
      </c>
      <c r="V30" s="215">
        <f t="shared" si="83"/>
        <v>1.5555555555555556</v>
      </c>
      <c r="W30" s="215">
        <f t="shared" si="64"/>
        <v>83</v>
      </c>
      <c r="X30" s="452"/>
      <c r="Y30" s="455">
        <f t="shared" si="65"/>
        <v>4.5555555555555554</v>
      </c>
    </row>
    <row r="31" spans="1:71" ht="12.75" customHeight="1">
      <c r="A31" s="453"/>
      <c r="B31" s="454" t="s">
        <v>604</v>
      </c>
      <c r="C31" s="453">
        <f t="shared" ref="C31:Y31" si="84">SUM(C25:C30)</f>
        <v>31.5</v>
      </c>
      <c r="D31" s="453">
        <f t="shared" si="84"/>
        <v>945</v>
      </c>
      <c r="E31" s="453">
        <f t="shared" si="84"/>
        <v>4</v>
      </c>
      <c r="F31" s="453">
        <f t="shared" si="84"/>
        <v>2</v>
      </c>
      <c r="G31" s="453">
        <f t="shared" si="84"/>
        <v>0</v>
      </c>
      <c r="H31" s="453">
        <f t="shared" si="84"/>
        <v>1</v>
      </c>
      <c r="I31" s="453">
        <f t="shared" si="84"/>
        <v>5</v>
      </c>
      <c r="J31" s="453">
        <f t="shared" si="84"/>
        <v>4</v>
      </c>
      <c r="K31" s="453">
        <f t="shared" si="84"/>
        <v>0</v>
      </c>
      <c r="L31" s="453">
        <f t="shared" si="84"/>
        <v>212</v>
      </c>
      <c r="M31" s="453">
        <f t="shared" si="84"/>
        <v>90</v>
      </c>
      <c r="N31" s="453">
        <f t="shared" si="84"/>
        <v>158</v>
      </c>
      <c r="O31" s="453">
        <f t="shared" si="84"/>
        <v>463.6</v>
      </c>
      <c r="P31" s="453">
        <f t="shared" si="84"/>
        <v>120</v>
      </c>
      <c r="Q31" s="453">
        <f t="shared" si="84"/>
        <v>30</v>
      </c>
      <c r="R31" s="453">
        <f t="shared" si="84"/>
        <v>923.59999999999991</v>
      </c>
      <c r="S31" s="453">
        <f t="shared" si="84"/>
        <v>30.786666666666665</v>
      </c>
      <c r="T31" s="453">
        <f t="shared" si="84"/>
        <v>11.777777777777779</v>
      </c>
      <c r="U31" s="453">
        <f t="shared" si="84"/>
        <v>5</v>
      </c>
      <c r="V31" s="453">
        <f t="shared" si="84"/>
        <v>8.7777777777777786</v>
      </c>
      <c r="W31" s="453">
        <f t="shared" si="84"/>
        <v>485</v>
      </c>
      <c r="X31" s="453">
        <f t="shared" si="84"/>
        <v>0</v>
      </c>
      <c r="Y31" s="453">
        <f t="shared" si="84"/>
        <v>25.555555555555557</v>
      </c>
    </row>
    <row r="32" spans="1:71" ht="12.75" customHeight="1">
      <c r="A32" s="215">
        <v>5</v>
      </c>
      <c r="B32" s="215" t="s">
        <v>133</v>
      </c>
      <c r="C32" s="215">
        <v>1.5</v>
      </c>
      <c r="D32" s="215">
        <f t="shared" ref="D32:D37" si="85">C32*30</f>
        <v>45</v>
      </c>
      <c r="E32" s="215"/>
      <c r="F32" s="215">
        <v>1</v>
      </c>
      <c r="G32" s="215"/>
      <c r="H32" s="215"/>
      <c r="I32" s="215"/>
      <c r="J32" s="215"/>
      <c r="K32" s="215"/>
      <c r="L32" s="215"/>
      <c r="M32" s="215">
        <v>36</v>
      </c>
      <c r="N32" s="215"/>
      <c r="O32" s="215"/>
      <c r="P32" s="215">
        <f t="shared" ref="P32:P37" si="86">E32*30</f>
        <v>0</v>
      </c>
      <c r="Q32" s="215">
        <f t="shared" ref="Q32:Q37" si="87">G32*45+H32*30</f>
        <v>0</v>
      </c>
      <c r="R32" s="215">
        <f t="shared" ref="R32:R37" si="88">SUM(L32:O32)</f>
        <v>36</v>
      </c>
      <c r="S32" s="215">
        <f t="shared" ref="S32:S37" si="89">R32/30</f>
        <v>1.2</v>
      </c>
      <c r="T32" s="215"/>
      <c r="U32" s="215">
        <f>M32/18</f>
        <v>2</v>
      </c>
      <c r="V32" s="215"/>
      <c r="W32" s="215">
        <f t="shared" ref="W32:W37" si="90">C32*30-SUM(L32:N32)</f>
        <v>9</v>
      </c>
      <c r="X32" s="452"/>
      <c r="Y32" s="215">
        <f t="shared" ref="Y32:Y37" si="91">SUM(T32:V32)</f>
        <v>2</v>
      </c>
    </row>
    <row r="33" spans="1:29" ht="12.75" customHeight="1">
      <c r="A33" s="215">
        <v>5</v>
      </c>
      <c r="B33" s="220" t="s">
        <v>605</v>
      </c>
      <c r="C33" s="215">
        <v>6</v>
      </c>
      <c r="D33" s="215">
        <f t="shared" si="85"/>
        <v>180</v>
      </c>
      <c r="E33" s="215"/>
      <c r="F33" s="215">
        <v>1</v>
      </c>
      <c r="G33" s="215"/>
      <c r="H33" s="215"/>
      <c r="I33" s="215">
        <v>1</v>
      </c>
      <c r="J33" s="215"/>
      <c r="K33" s="215">
        <v>1</v>
      </c>
      <c r="L33" s="215">
        <v>28</v>
      </c>
      <c r="M33" s="215">
        <v>0</v>
      </c>
      <c r="N33" s="215">
        <v>72</v>
      </c>
      <c r="O33" s="215">
        <f t="shared" ref="O33:O37" si="92">L33*0.3+M33*0.5+N33*1+I33*2+J33*10+K33*8+F33*6+E33*30+G33*45+H33*30</f>
        <v>96.4</v>
      </c>
      <c r="P33" s="215">
        <f t="shared" si="86"/>
        <v>0</v>
      </c>
      <c r="Q33" s="215">
        <f t="shared" si="87"/>
        <v>0</v>
      </c>
      <c r="R33" s="215">
        <f t="shared" si="88"/>
        <v>196.4</v>
      </c>
      <c r="S33" s="215">
        <f t="shared" si="89"/>
        <v>6.5466666666666669</v>
      </c>
      <c r="T33" s="215">
        <f t="shared" ref="T33:V33" si="93">L33/18</f>
        <v>1.5555555555555556</v>
      </c>
      <c r="U33" s="215">
        <f t="shared" si="93"/>
        <v>0</v>
      </c>
      <c r="V33" s="215">
        <f t="shared" si="93"/>
        <v>4</v>
      </c>
      <c r="W33" s="215">
        <f t="shared" si="90"/>
        <v>80</v>
      </c>
      <c r="X33" s="452"/>
      <c r="Y33" s="215">
        <f t="shared" si="91"/>
        <v>5.5555555555555554</v>
      </c>
    </row>
    <row r="34" spans="1:29" ht="12.75" customHeight="1">
      <c r="A34" s="215">
        <v>5</v>
      </c>
      <c r="B34" s="215" t="s">
        <v>606</v>
      </c>
      <c r="C34" s="215">
        <v>8</v>
      </c>
      <c r="D34" s="215">
        <f t="shared" si="85"/>
        <v>240</v>
      </c>
      <c r="E34" s="215">
        <v>1</v>
      </c>
      <c r="F34" s="215"/>
      <c r="G34" s="215">
        <v>1</v>
      </c>
      <c r="H34" s="215"/>
      <c r="I34" s="215">
        <v>1</v>
      </c>
      <c r="J34" s="215"/>
      <c r="K34" s="215"/>
      <c r="L34" s="215">
        <v>54</v>
      </c>
      <c r="M34" s="215">
        <v>18</v>
      </c>
      <c r="N34" s="215">
        <v>36</v>
      </c>
      <c r="O34" s="215">
        <f t="shared" si="92"/>
        <v>138.19999999999999</v>
      </c>
      <c r="P34" s="215">
        <f t="shared" si="86"/>
        <v>30</v>
      </c>
      <c r="Q34" s="215">
        <f t="shared" si="87"/>
        <v>45</v>
      </c>
      <c r="R34" s="215">
        <f t="shared" si="88"/>
        <v>246.2</v>
      </c>
      <c r="S34" s="215">
        <f t="shared" si="89"/>
        <v>8.206666666666667</v>
      </c>
      <c r="T34" s="215">
        <f t="shared" ref="T34:V34" si="94">L34/18</f>
        <v>3</v>
      </c>
      <c r="U34" s="215">
        <f t="shared" si="94"/>
        <v>1</v>
      </c>
      <c r="V34" s="215">
        <f t="shared" si="94"/>
        <v>2</v>
      </c>
      <c r="W34" s="215">
        <f t="shared" si="90"/>
        <v>132</v>
      </c>
      <c r="X34" s="452"/>
      <c r="Y34" s="215">
        <f t="shared" si="91"/>
        <v>6</v>
      </c>
    </row>
    <row r="35" spans="1:29" ht="12.75" customHeight="1">
      <c r="A35" s="215">
        <v>5</v>
      </c>
      <c r="B35" s="215" t="s">
        <v>607</v>
      </c>
      <c r="C35" s="215">
        <v>6.5</v>
      </c>
      <c r="D35" s="215">
        <f t="shared" si="85"/>
        <v>195</v>
      </c>
      <c r="E35" s="215">
        <v>1</v>
      </c>
      <c r="F35" s="215"/>
      <c r="G35" s="215"/>
      <c r="H35" s="215"/>
      <c r="I35" s="215">
        <v>1</v>
      </c>
      <c r="J35" s="215">
        <v>1</v>
      </c>
      <c r="K35" s="215"/>
      <c r="L35" s="215">
        <v>26</v>
      </c>
      <c r="M35" s="215">
        <v>0</v>
      </c>
      <c r="N35" s="215">
        <v>64</v>
      </c>
      <c r="O35" s="215">
        <f t="shared" si="92"/>
        <v>113.8</v>
      </c>
      <c r="P35" s="215">
        <f t="shared" si="86"/>
        <v>30</v>
      </c>
      <c r="Q35" s="215">
        <f t="shared" si="87"/>
        <v>0</v>
      </c>
      <c r="R35" s="215">
        <f t="shared" si="88"/>
        <v>203.8</v>
      </c>
      <c r="S35" s="215">
        <f t="shared" si="89"/>
        <v>6.7933333333333339</v>
      </c>
      <c r="T35" s="215">
        <f t="shared" ref="T35:V35" si="95">L35/18</f>
        <v>1.4444444444444444</v>
      </c>
      <c r="U35" s="215">
        <f t="shared" si="95"/>
        <v>0</v>
      </c>
      <c r="V35" s="215">
        <f t="shared" si="95"/>
        <v>3.5555555555555554</v>
      </c>
      <c r="W35" s="215">
        <f t="shared" si="90"/>
        <v>105</v>
      </c>
      <c r="X35" s="452"/>
      <c r="Y35" s="215">
        <f t="shared" si="91"/>
        <v>5</v>
      </c>
      <c r="AC35" s="456">
        <f>SUM(AC2:AC30)</f>
        <v>60</v>
      </c>
    </row>
    <row r="36" spans="1:29" ht="12.75" customHeight="1">
      <c r="A36" s="215">
        <v>5</v>
      </c>
      <c r="B36" s="220" t="s">
        <v>195</v>
      </c>
      <c r="C36" s="215">
        <v>4</v>
      </c>
      <c r="D36" s="215">
        <f t="shared" si="85"/>
        <v>120</v>
      </c>
      <c r="E36" s="215"/>
      <c r="F36" s="215">
        <v>1</v>
      </c>
      <c r="G36" s="215"/>
      <c r="H36" s="215"/>
      <c r="I36" s="215">
        <v>1</v>
      </c>
      <c r="J36" s="215">
        <v>1</v>
      </c>
      <c r="K36" s="215"/>
      <c r="L36" s="215">
        <v>18</v>
      </c>
      <c r="M36" s="215">
        <v>0</v>
      </c>
      <c r="N36" s="215">
        <v>36</v>
      </c>
      <c r="O36" s="215">
        <f t="shared" si="92"/>
        <v>59.4</v>
      </c>
      <c r="P36" s="215">
        <f t="shared" si="86"/>
        <v>0</v>
      </c>
      <c r="Q36" s="215">
        <f t="shared" si="87"/>
        <v>0</v>
      </c>
      <c r="R36" s="215">
        <f t="shared" si="88"/>
        <v>113.4</v>
      </c>
      <c r="S36" s="215">
        <f t="shared" si="89"/>
        <v>3.7800000000000002</v>
      </c>
      <c r="T36" s="215">
        <f t="shared" ref="T36:V36" si="96">L36/18</f>
        <v>1</v>
      </c>
      <c r="U36" s="215">
        <f t="shared" si="96"/>
        <v>0</v>
      </c>
      <c r="V36" s="215">
        <f t="shared" si="96"/>
        <v>2</v>
      </c>
      <c r="W36" s="215">
        <f t="shared" si="90"/>
        <v>66</v>
      </c>
      <c r="X36" s="452"/>
      <c r="Y36" s="215">
        <f t="shared" si="91"/>
        <v>3</v>
      </c>
    </row>
    <row r="37" spans="1:29" ht="12.75" customHeight="1">
      <c r="A37" s="215">
        <v>5</v>
      </c>
      <c r="B37" s="215" t="s">
        <v>455</v>
      </c>
      <c r="C37" s="215">
        <v>4</v>
      </c>
      <c r="D37" s="215">
        <f t="shared" si="85"/>
        <v>120</v>
      </c>
      <c r="E37" s="215">
        <v>1</v>
      </c>
      <c r="F37" s="215"/>
      <c r="G37" s="215"/>
      <c r="H37" s="215"/>
      <c r="I37" s="215">
        <v>1</v>
      </c>
      <c r="J37" s="215">
        <v>1</v>
      </c>
      <c r="K37" s="215"/>
      <c r="L37" s="215">
        <v>28</v>
      </c>
      <c r="M37" s="215">
        <v>18</v>
      </c>
      <c r="N37" s="215">
        <v>18</v>
      </c>
      <c r="O37" s="215">
        <f t="shared" si="92"/>
        <v>77.400000000000006</v>
      </c>
      <c r="P37" s="215">
        <f t="shared" si="86"/>
        <v>30</v>
      </c>
      <c r="Q37" s="215">
        <f t="shared" si="87"/>
        <v>0</v>
      </c>
      <c r="R37" s="215">
        <f t="shared" si="88"/>
        <v>141.4</v>
      </c>
      <c r="S37" s="215">
        <f t="shared" si="89"/>
        <v>4.7133333333333338</v>
      </c>
      <c r="T37" s="215">
        <f t="shared" ref="T37:V37" si="97">L37/18</f>
        <v>1.5555555555555556</v>
      </c>
      <c r="U37" s="215">
        <f t="shared" si="97"/>
        <v>1</v>
      </c>
      <c r="V37" s="215">
        <f t="shared" si="97"/>
        <v>1</v>
      </c>
      <c r="W37" s="215">
        <f t="shared" si="90"/>
        <v>56</v>
      </c>
      <c r="X37" s="452"/>
      <c r="Y37" s="215">
        <f t="shared" si="91"/>
        <v>3.5555555555555554</v>
      </c>
    </row>
    <row r="38" spans="1:29" ht="12.75" customHeight="1">
      <c r="A38" s="453"/>
      <c r="B38" s="454" t="s">
        <v>307</v>
      </c>
      <c r="C38" s="453">
        <f t="shared" ref="C38:Y38" si="98">SUM(C32:C37)</f>
        <v>30</v>
      </c>
      <c r="D38" s="453">
        <f t="shared" si="98"/>
        <v>900</v>
      </c>
      <c r="E38" s="453">
        <f t="shared" si="98"/>
        <v>3</v>
      </c>
      <c r="F38" s="453">
        <f t="shared" si="98"/>
        <v>3</v>
      </c>
      <c r="G38" s="453">
        <f t="shared" si="98"/>
        <v>1</v>
      </c>
      <c r="H38" s="453">
        <f t="shared" si="98"/>
        <v>0</v>
      </c>
      <c r="I38" s="453">
        <f t="shared" si="98"/>
        <v>5</v>
      </c>
      <c r="J38" s="453">
        <f t="shared" si="98"/>
        <v>3</v>
      </c>
      <c r="K38" s="453">
        <f t="shared" si="98"/>
        <v>1</v>
      </c>
      <c r="L38" s="453">
        <f t="shared" si="98"/>
        <v>154</v>
      </c>
      <c r="M38" s="453">
        <f t="shared" si="98"/>
        <v>72</v>
      </c>
      <c r="N38" s="453">
        <f t="shared" si="98"/>
        <v>226</v>
      </c>
      <c r="O38" s="453">
        <f t="shared" si="98"/>
        <v>485.19999999999993</v>
      </c>
      <c r="P38" s="453">
        <f t="shared" si="98"/>
        <v>90</v>
      </c>
      <c r="Q38" s="453">
        <f t="shared" si="98"/>
        <v>45</v>
      </c>
      <c r="R38" s="453">
        <f t="shared" si="98"/>
        <v>937.2</v>
      </c>
      <c r="S38" s="453">
        <f t="shared" si="98"/>
        <v>31.240000000000002</v>
      </c>
      <c r="T38" s="453">
        <f t="shared" si="98"/>
        <v>8.5555555555555554</v>
      </c>
      <c r="U38" s="453">
        <f t="shared" si="98"/>
        <v>4</v>
      </c>
      <c r="V38" s="453">
        <f t="shared" si="98"/>
        <v>12.555555555555555</v>
      </c>
      <c r="W38" s="453">
        <f t="shared" si="98"/>
        <v>448</v>
      </c>
      <c r="X38" s="453">
        <f t="shared" si="98"/>
        <v>0</v>
      </c>
      <c r="Y38" s="453">
        <f t="shared" si="98"/>
        <v>25.111111111111114</v>
      </c>
    </row>
    <row r="39" spans="1:29" ht="12.75" customHeight="1">
      <c r="A39" s="215">
        <v>6</v>
      </c>
      <c r="B39" s="215" t="s">
        <v>358</v>
      </c>
      <c r="C39" s="215">
        <v>5</v>
      </c>
      <c r="D39" s="215">
        <f t="shared" ref="D39:D44" si="99">C39*30</f>
        <v>150</v>
      </c>
      <c r="E39" s="215">
        <v>1</v>
      </c>
      <c r="F39" s="215"/>
      <c r="G39" s="215"/>
      <c r="H39" s="215"/>
      <c r="I39" s="215">
        <v>1</v>
      </c>
      <c r="J39" s="215"/>
      <c r="K39" s="215"/>
      <c r="L39" s="215">
        <v>28</v>
      </c>
      <c r="M39" s="215">
        <v>18</v>
      </c>
      <c r="N39" s="215">
        <v>36</v>
      </c>
      <c r="O39" s="215">
        <f t="shared" ref="O39:O42" si="100">L39*0.3+M39*0.5+N39*1+I39*2+J39*10+K39*8+F39*6+E39*30+G39*45+H39*30</f>
        <v>85.4</v>
      </c>
      <c r="P39" s="215">
        <f t="shared" ref="P39:P44" si="101">E39*30</f>
        <v>30</v>
      </c>
      <c r="Q39" s="215">
        <f t="shared" ref="Q39:Q44" si="102">G39*45+H39*30</f>
        <v>0</v>
      </c>
      <c r="R39" s="215">
        <f t="shared" ref="R39:R44" si="103">SUM(L39:O39)</f>
        <v>167.4</v>
      </c>
      <c r="S39" s="215">
        <f t="shared" ref="S39:S44" si="104">R39/30</f>
        <v>5.58</v>
      </c>
      <c r="T39" s="215">
        <f t="shared" ref="T39:V39" si="105">L39/9</f>
        <v>3.1111111111111112</v>
      </c>
      <c r="U39" s="215">
        <f t="shared" si="105"/>
        <v>2</v>
      </c>
      <c r="V39" s="215">
        <f t="shared" si="105"/>
        <v>4</v>
      </c>
      <c r="W39" s="215">
        <f t="shared" ref="W39:W44" si="106">C39*30-SUM(L39:N39)</f>
        <v>68</v>
      </c>
      <c r="X39" s="452"/>
      <c r="Y39" s="215">
        <f t="shared" ref="Y39:Y44" si="107">SUM(T39:V39)</f>
        <v>9.1111111111111107</v>
      </c>
    </row>
    <row r="40" spans="1:29" ht="12.75" customHeight="1">
      <c r="A40" s="215">
        <v>6</v>
      </c>
      <c r="B40" s="220" t="s">
        <v>608</v>
      </c>
      <c r="C40" s="215">
        <v>3.5</v>
      </c>
      <c r="D40" s="215">
        <f t="shared" si="99"/>
        <v>105</v>
      </c>
      <c r="E40" s="215">
        <v>1</v>
      </c>
      <c r="F40" s="215"/>
      <c r="G40" s="215"/>
      <c r="H40" s="215"/>
      <c r="I40" s="215">
        <v>1</v>
      </c>
      <c r="J40" s="215">
        <v>1</v>
      </c>
      <c r="K40" s="215"/>
      <c r="L40" s="215">
        <v>28</v>
      </c>
      <c r="M40" s="215">
        <v>18</v>
      </c>
      <c r="N40" s="215">
        <v>0</v>
      </c>
      <c r="O40" s="215">
        <f t="shared" si="100"/>
        <v>59.4</v>
      </c>
      <c r="P40" s="215">
        <f t="shared" si="101"/>
        <v>30</v>
      </c>
      <c r="Q40" s="215">
        <f t="shared" si="102"/>
        <v>0</v>
      </c>
      <c r="R40" s="215">
        <f t="shared" si="103"/>
        <v>105.4</v>
      </c>
      <c r="S40" s="215">
        <f t="shared" si="104"/>
        <v>3.5133333333333336</v>
      </c>
      <c r="T40" s="215">
        <f t="shared" ref="T40:V40" si="108">L40/9</f>
        <v>3.1111111111111112</v>
      </c>
      <c r="U40" s="215">
        <f t="shared" si="108"/>
        <v>2</v>
      </c>
      <c r="V40" s="215">
        <f t="shared" si="108"/>
        <v>0</v>
      </c>
      <c r="W40" s="215">
        <f t="shared" si="106"/>
        <v>59</v>
      </c>
      <c r="X40" s="452"/>
      <c r="Y40" s="215">
        <f t="shared" si="107"/>
        <v>5.1111111111111107</v>
      </c>
    </row>
    <row r="41" spans="1:29" ht="12.75" customHeight="1">
      <c r="A41" s="215">
        <v>6</v>
      </c>
      <c r="B41" s="220" t="s">
        <v>609</v>
      </c>
      <c r="C41" s="215">
        <v>2.5</v>
      </c>
      <c r="D41" s="215">
        <f t="shared" si="99"/>
        <v>75</v>
      </c>
      <c r="E41" s="215"/>
      <c r="F41" s="215">
        <v>1</v>
      </c>
      <c r="G41" s="215"/>
      <c r="H41" s="215"/>
      <c r="I41" s="215">
        <v>1</v>
      </c>
      <c r="J41" s="215">
        <v>1</v>
      </c>
      <c r="K41" s="215"/>
      <c r="L41" s="215">
        <v>18</v>
      </c>
      <c r="M41" s="215">
        <v>18</v>
      </c>
      <c r="N41" s="215">
        <v>0</v>
      </c>
      <c r="O41" s="215">
        <f t="shared" si="100"/>
        <v>32.4</v>
      </c>
      <c r="P41" s="215">
        <f t="shared" si="101"/>
        <v>0</v>
      </c>
      <c r="Q41" s="215">
        <f t="shared" si="102"/>
        <v>0</v>
      </c>
      <c r="R41" s="215">
        <f t="shared" si="103"/>
        <v>68.400000000000006</v>
      </c>
      <c r="S41" s="215">
        <f t="shared" si="104"/>
        <v>2.2800000000000002</v>
      </c>
      <c r="T41" s="215">
        <f t="shared" ref="T41:V41" si="109">L41/9</f>
        <v>2</v>
      </c>
      <c r="U41" s="215">
        <f t="shared" si="109"/>
        <v>2</v>
      </c>
      <c r="V41" s="215">
        <f t="shared" si="109"/>
        <v>0</v>
      </c>
      <c r="W41" s="215">
        <f t="shared" si="106"/>
        <v>39</v>
      </c>
      <c r="X41" s="452"/>
      <c r="Y41" s="215">
        <f t="shared" si="107"/>
        <v>4</v>
      </c>
    </row>
    <row r="42" spans="1:29" ht="12.75" customHeight="1">
      <c r="A42" s="215">
        <v>6</v>
      </c>
      <c r="B42" s="220" t="s">
        <v>360</v>
      </c>
      <c r="C42" s="215">
        <v>4</v>
      </c>
      <c r="D42" s="215">
        <f t="shared" si="99"/>
        <v>120</v>
      </c>
      <c r="E42" s="215"/>
      <c r="F42" s="215">
        <v>1</v>
      </c>
      <c r="G42" s="215"/>
      <c r="H42" s="215"/>
      <c r="I42" s="215">
        <v>1</v>
      </c>
      <c r="J42" s="215"/>
      <c r="K42" s="215">
        <v>1</v>
      </c>
      <c r="L42" s="215">
        <v>28</v>
      </c>
      <c r="M42" s="215"/>
      <c r="N42" s="215">
        <v>26</v>
      </c>
      <c r="O42" s="215">
        <f t="shared" si="100"/>
        <v>50.4</v>
      </c>
      <c r="P42" s="215">
        <f t="shared" si="101"/>
        <v>0</v>
      </c>
      <c r="Q42" s="215">
        <f t="shared" si="102"/>
        <v>0</v>
      </c>
      <c r="R42" s="215">
        <f t="shared" si="103"/>
        <v>104.4</v>
      </c>
      <c r="S42" s="215">
        <f t="shared" si="104"/>
        <v>3.48</v>
      </c>
      <c r="T42" s="215">
        <f t="shared" ref="T42:V42" si="110">L42/9</f>
        <v>3.1111111111111112</v>
      </c>
      <c r="U42" s="215">
        <f t="shared" si="110"/>
        <v>0</v>
      </c>
      <c r="V42" s="215">
        <f t="shared" si="110"/>
        <v>2.8888888888888888</v>
      </c>
      <c r="W42" s="215">
        <f t="shared" si="106"/>
        <v>66</v>
      </c>
      <c r="X42" s="452"/>
      <c r="Y42" s="215">
        <f t="shared" si="107"/>
        <v>6</v>
      </c>
    </row>
    <row r="43" spans="1:29" ht="12.75" customHeight="1">
      <c r="A43" s="215">
        <v>6</v>
      </c>
      <c r="B43" s="215" t="s">
        <v>182</v>
      </c>
      <c r="C43" s="215">
        <v>7.5</v>
      </c>
      <c r="D43" s="215">
        <f t="shared" si="99"/>
        <v>225</v>
      </c>
      <c r="E43" s="215"/>
      <c r="F43" s="215">
        <v>1</v>
      </c>
      <c r="G43" s="215"/>
      <c r="H43" s="215"/>
      <c r="I43" s="215"/>
      <c r="J43" s="215"/>
      <c r="K43" s="215"/>
      <c r="L43" s="215"/>
      <c r="M43" s="215"/>
      <c r="N43" s="215"/>
      <c r="O43" s="215"/>
      <c r="P43" s="457">
        <f t="shared" si="101"/>
        <v>0</v>
      </c>
      <c r="Q43" s="457">
        <f t="shared" si="102"/>
        <v>0</v>
      </c>
      <c r="R43" s="215">
        <f t="shared" si="103"/>
        <v>0</v>
      </c>
      <c r="S43" s="457">
        <f t="shared" si="104"/>
        <v>0</v>
      </c>
      <c r="T43" s="215"/>
      <c r="U43" s="215"/>
      <c r="V43" s="215"/>
      <c r="W43" s="215">
        <f t="shared" si="106"/>
        <v>225</v>
      </c>
      <c r="X43" s="452"/>
      <c r="Y43" s="215">
        <f t="shared" si="107"/>
        <v>0</v>
      </c>
    </row>
    <row r="44" spans="1:29" ht="12.75" customHeight="1">
      <c r="A44" s="215">
        <v>6</v>
      </c>
      <c r="B44" s="215" t="s">
        <v>85</v>
      </c>
      <c r="C44" s="215">
        <v>6</v>
      </c>
      <c r="D44" s="215">
        <f t="shared" si="99"/>
        <v>180</v>
      </c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>
        <f>L44*0.3+M44*0.5+N44*1+I44*2+J44*10+K44*8+F44*6+E44*30+G44*45+H44*30</f>
        <v>0</v>
      </c>
      <c r="P44" s="215">
        <f t="shared" si="101"/>
        <v>0</v>
      </c>
      <c r="Q44" s="215">
        <f t="shared" si="102"/>
        <v>0</v>
      </c>
      <c r="R44" s="215">
        <f t="shared" si="103"/>
        <v>0</v>
      </c>
      <c r="S44" s="215">
        <f t="shared" si="104"/>
        <v>0</v>
      </c>
      <c r="T44" s="215"/>
      <c r="U44" s="215"/>
      <c r="V44" s="215"/>
      <c r="W44" s="215">
        <f t="shared" si="106"/>
        <v>180</v>
      </c>
      <c r="X44" s="452"/>
      <c r="Y44" s="215">
        <f t="shared" si="107"/>
        <v>0</v>
      </c>
    </row>
    <row r="45" spans="1:29" ht="12.75" customHeight="1">
      <c r="A45" s="453"/>
      <c r="B45" s="453">
        <v>28.5</v>
      </c>
      <c r="C45" s="458">
        <f t="shared" ref="C45:V45" si="111">SUM(C39:C44)</f>
        <v>28.5</v>
      </c>
      <c r="D45" s="458">
        <f t="shared" si="111"/>
        <v>855</v>
      </c>
      <c r="E45" s="458">
        <f t="shared" si="111"/>
        <v>2</v>
      </c>
      <c r="F45" s="458">
        <f t="shared" si="111"/>
        <v>3</v>
      </c>
      <c r="G45" s="458">
        <f t="shared" si="111"/>
        <v>0</v>
      </c>
      <c r="H45" s="458">
        <f t="shared" si="111"/>
        <v>0</v>
      </c>
      <c r="I45" s="458">
        <f t="shared" si="111"/>
        <v>4</v>
      </c>
      <c r="J45" s="458">
        <f t="shared" si="111"/>
        <v>2</v>
      </c>
      <c r="K45" s="458">
        <f t="shared" si="111"/>
        <v>1</v>
      </c>
      <c r="L45" s="458">
        <f t="shared" si="111"/>
        <v>102</v>
      </c>
      <c r="M45" s="458">
        <f t="shared" si="111"/>
        <v>54</v>
      </c>
      <c r="N45" s="458">
        <f t="shared" si="111"/>
        <v>62</v>
      </c>
      <c r="O45" s="458">
        <f t="shared" si="111"/>
        <v>227.60000000000002</v>
      </c>
      <c r="P45" s="458">
        <f t="shared" si="111"/>
        <v>60</v>
      </c>
      <c r="Q45" s="458">
        <f t="shared" si="111"/>
        <v>0</v>
      </c>
      <c r="R45" s="458">
        <f t="shared" si="111"/>
        <v>445.6</v>
      </c>
      <c r="S45" s="458">
        <f t="shared" si="111"/>
        <v>14.853333333333335</v>
      </c>
      <c r="T45" s="458">
        <f t="shared" si="111"/>
        <v>11.333333333333332</v>
      </c>
      <c r="U45" s="458">
        <f t="shared" si="111"/>
        <v>6</v>
      </c>
      <c r="V45" s="458">
        <f t="shared" si="111"/>
        <v>6.8888888888888893</v>
      </c>
      <c r="W45" s="458"/>
      <c r="X45" s="459"/>
      <c r="Y45" s="458">
        <f>SUM(Y39:Y44)</f>
        <v>24.222222222222221</v>
      </c>
    </row>
    <row r="46" spans="1:29" ht="12.75" customHeight="1">
      <c r="A46" s="213"/>
      <c r="B46" s="460" t="s">
        <v>346</v>
      </c>
      <c r="C46" s="461">
        <f t="shared" ref="C46:Y46" si="112">SUM(C45,C38,C31,C24,C16,C9)</f>
        <v>180</v>
      </c>
      <c r="D46" s="461">
        <f t="shared" si="112"/>
        <v>5400</v>
      </c>
      <c r="E46" s="461">
        <f t="shared" si="112"/>
        <v>20</v>
      </c>
      <c r="F46" s="461">
        <f t="shared" si="112"/>
        <v>15</v>
      </c>
      <c r="G46" s="461">
        <f t="shared" si="112"/>
        <v>1</v>
      </c>
      <c r="H46" s="461">
        <f t="shared" si="112"/>
        <v>2</v>
      </c>
      <c r="I46" s="461">
        <f t="shared" si="112"/>
        <v>30</v>
      </c>
      <c r="J46" s="461">
        <f t="shared" si="112"/>
        <v>19</v>
      </c>
      <c r="K46" s="461">
        <f t="shared" si="112"/>
        <v>7</v>
      </c>
      <c r="L46" s="461">
        <f t="shared" si="112"/>
        <v>1128</v>
      </c>
      <c r="M46" s="461">
        <f t="shared" si="112"/>
        <v>784</v>
      </c>
      <c r="N46" s="461">
        <f t="shared" si="112"/>
        <v>774</v>
      </c>
      <c r="O46" s="461">
        <f t="shared" si="112"/>
        <v>2542.4000000000005</v>
      </c>
      <c r="P46" s="461">
        <f t="shared" si="112"/>
        <v>600</v>
      </c>
      <c r="Q46" s="461">
        <f t="shared" si="112"/>
        <v>105</v>
      </c>
      <c r="R46" s="461">
        <f t="shared" si="112"/>
        <v>5228.4000000000005</v>
      </c>
      <c r="S46" s="461">
        <f t="shared" si="112"/>
        <v>174.27999999999997</v>
      </c>
      <c r="T46" s="461">
        <f t="shared" si="112"/>
        <v>68.222222222222229</v>
      </c>
      <c r="U46" s="461">
        <f t="shared" si="112"/>
        <v>46.555555555555557</v>
      </c>
      <c r="V46" s="461">
        <f t="shared" si="112"/>
        <v>46.444444444444443</v>
      </c>
      <c r="W46" s="461">
        <f t="shared" si="112"/>
        <v>2077</v>
      </c>
      <c r="X46" s="461">
        <f t="shared" si="112"/>
        <v>0</v>
      </c>
      <c r="Y46" s="462">
        <f t="shared" si="112"/>
        <v>161.22222222222223</v>
      </c>
    </row>
    <row r="47" spans="1:29" ht="12.75" customHeight="1"/>
    <row r="48" spans="1:2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Бакалавр НП 2021 11.02.21</vt:lpstr>
      <vt:lpstr>!Семестровка бак 2021</vt:lpstr>
      <vt:lpstr>Маг НП (1,5 р) </vt:lpstr>
      <vt:lpstr>СеместровкаПРОФ</vt:lpstr>
      <vt:lpstr>ВИБІРКОВІ Дисципліни</vt:lpstr>
      <vt:lpstr>Бакалавр НП 2021 9.02.21</vt:lpstr>
      <vt:lpstr>Бакалавр НП 2021 5.02.21 </vt:lpstr>
      <vt:lpstr>Бакалавр НП 2019</vt:lpstr>
      <vt:lpstr>Семестровка 2019пр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Barvinskiy</dc:creator>
  <cp:lastModifiedBy>Wolf</cp:lastModifiedBy>
  <cp:lastPrinted>2021-02-24T09:53:51Z</cp:lastPrinted>
  <dcterms:created xsi:type="dcterms:W3CDTF">2015-04-27T13:59:12Z</dcterms:created>
  <dcterms:modified xsi:type="dcterms:W3CDTF">2021-06-03T08:06:15Z</dcterms:modified>
</cp:coreProperties>
</file>